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Final EPL Excel\Final\Checklists\"/>
    </mc:Choice>
  </mc:AlternateContent>
  <xr:revisionPtr revIDLastSave="0" documentId="13_ncr:1_{36539FDC-750E-40C0-ADFB-BC167E339329}" xr6:coauthVersionLast="47" xr6:coauthVersionMax="47" xr10:uidLastSave="{00000000-0000-0000-0000-000000000000}"/>
  <bookViews>
    <workbookView xWindow="-110" yWindow="-110" windowWidth="19420" windowHeight="10420" xr2:uid="{47C8E08D-72EC-CC45-BEEC-CDEF9A77C1F7}"/>
  </bookViews>
  <sheets>
    <sheet name="OTIF &amp; DELIVERY RELIABILITY" sheetId="7" r:id="rId1"/>
  </sheets>
  <definedNames>
    <definedName name="_xlnm._FilterDatabase" localSheetId="0" hidden="1">'OTIF &amp; DELIVERY RELIABILITY'!$G$1:$G$134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7" l="1"/>
  <c r="Q4" i="7"/>
  <c r="Q5" i="7"/>
  <c r="Q6" i="7"/>
  <c r="Q7" i="7"/>
  <c r="Q8" i="7"/>
  <c r="Q9" i="7"/>
  <c r="Q10" i="7"/>
  <c r="Q11" i="7"/>
  <c r="Q12" i="7"/>
  <c r="Q13" i="7"/>
  <c r="Q14" i="7"/>
  <c r="Q16" i="7"/>
  <c r="Q17" i="7"/>
  <c r="Q18" i="7"/>
  <c r="Q20" i="7"/>
  <c r="Q21" i="7"/>
  <c r="Q22" i="7"/>
  <c r="Q23" i="7"/>
  <c r="Q24" i="7"/>
  <c r="Q25" i="7"/>
  <c r="S25" i="7"/>
  <c r="S24" i="7"/>
  <c r="U24" i="7" s="1"/>
  <c r="S23" i="7"/>
  <c r="U23" i="7" s="1"/>
  <c r="S22" i="7"/>
  <c r="U22" i="7" s="1"/>
  <c r="S21" i="7"/>
  <c r="U21" i="7" s="1"/>
  <c r="S20" i="7"/>
  <c r="S19" i="7"/>
  <c r="S18" i="7"/>
  <c r="U18" i="7" s="1"/>
  <c r="S17" i="7"/>
  <c r="S16" i="7"/>
  <c r="U16" i="7" s="1"/>
  <c r="S15" i="7"/>
  <c r="S14" i="7"/>
  <c r="S13" i="7"/>
  <c r="S12" i="7"/>
  <c r="S11" i="7"/>
  <c r="U11" i="7" s="1"/>
  <c r="S10" i="7"/>
  <c r="S9" i="7"/>
  <c r="U9" i="7" s="1"/>
  <c r="S8" i="7"/>
  <c r="S7" i="7"/>
  <c r="S6" i="7"/>
  <c r="U6" i="7" s="1"/>
  <c r="S5" i="7"/>
  <c r="S4" i="7"/>
  <c r="S3" i="7"/>
  <c r="U3" i="7" s="1"/>
  <c r="S2" i="7"/>
  <c r="U2" i="7" s="1"/>
  <c r="P26" i="7"/>
  <c r="O25" i="7"/>
  <c r="O24" i="7"/>
  <c r="O23" i="7"/>
  <c r="O22" i="7"/>
  <c r="O21" i="7"/>
  <c r="O20" i="7"/>
  <c r="O18" i="7"/>
  <c r="O17" i="7"/>
  <c r="O16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Q2" i="7" s="1"/>
  <c r="U25" i="7"/>
  <c r="U20" i="7"/>
  <c r="U17" i="7"/>
  <c r="U14" i="7"/>
  <c r="U13" i="7"/>
  <c r="U12" i="7"/>
  <c r="U10" i="7"/>
  <c r="U8" i="7"/>
  <c r="U7" i="7"/>
  <c r="U5" i="7"/>
  <c r="U4" i="7"/>
</calcChain>
</file>

<file path=xl/sharedStrings.xml><?xml version="1.0" encoding="utf-8"?>
<sst xmlns="http://schemas.openxmlformats.org/spreadsheetml/2006/main" count="222" uniqueCount="94">
  <si>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</si>
  <si>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</si>
  <si>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</si>
  <si>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</si>
  <si>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</si>
  <si>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</si>
  <si>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</si>
  <si>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</si>
  <si>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</si>
  <si>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</si>
  <si>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</si>
  <si>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</si>
  <si>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</si>
  <si>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</si>
  <si>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</si>
  <si>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</si>
  <si>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</si>
  <si>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</si>
  <si>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</si>
  <si>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</si>
  <si>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</si>
  <si>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</si>
  <si>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&lt;50</t>
  </si>
  <si>
    <t>&gt;90</t>
  </si>
  <si>
    <t>YES</t>
  </si>
  <si>
    <t>&lt;80</t>
  </si>
  <si>
    <t>&gt;80</t>
  </si>
  <si>
    <t>&lt;60</t>
  </si>
  <si>
    <t>&lt;70</t>
  </si>
  <si>
    <t>NA</t>
  </si>
  <si>
    <t>&gt;0.5</t>
  </si>
  <si>
    <t>PRODUCTION</t>
  </si>
  <si>
    <t>MKT</t>
  </si>
  <si>
    <t>&lt;=80</t>
  </si>
  <si>
    <t>&gt;95</t>
  </si>
  <si>
    <t>OTIF &amp; DELIVERY RELIABILITY</t>
  </si>
  <si>
    <t>OTIF</t>
  </si>
  <si>
    <t>OT1.1</t>
  </si>
  <si>
    <t>OT1.2</t>
  </si>
  <si>
    <t>OT1.3</t>
  </si>
  <si>
    <t>OT1.4</t>
  </si>
  <si>
    <t>OT1.5</t>
  </si>
  <si>
    <t>OT1.6</t>
  </si>
  <si>
    <t>OT1.7</t>
  </si>
  <si>
    <t>OT1.8</t>
  </si>
  <si>
    <t>Do the people in shopfloor able to show OTIF measure of the last three months?</t>
  </si>
  <si>
    <t>Are there focused efforts through projects to improve the OTIF on month on month basis?</t>
  </si>
  <si>
    <t>What % of OTIF failures have been taken through focused projects for improvement ? (Select &gt;80 if NA)</t>
  </si>
  <si>
    <t xml:space="preserve">Is there an institutionalised system in place to measure OTIF ? </t>
  </si>
  <si>
    <t>Is OTIF measured on despatches against  EP defined measures ?</t>
  </si>
  <si>
    <t>Who monitor OTIF</t>
  </si>
  <si>
    <t>How many review meetings you have for OTIF in a Quarter ?</t>
  </si>
  <si>
    <t>What is the OTIF % for your unit ?</t>
  </si>
  <si>
    <t>Delivery</t>
  </si>
  <si>
    <t>DR2.1</t>
  </si>
  <si>
    <t>DR2.2</t>
  </si>
  <si>
    <t>DR2.3</t>
  </si>
  <si>
    <t>DR2.4</t>
  </si>
  <si>
    <t>DR2.5</t>
  </si>
  <si>
    <t>DR2.6</t>
  </si>
  <si>
    <t>DR2.6.1</t>
  </si>
  <si>
    <t>DR2.6.2</t>
  </si>
  <si>
    <t>DR2.6.3</t>
  </si>
  <si>
    <t>DR2.7</t>
  </si>
  <si>
    <t>DR2.7.1</t>
  </si>
  <si>
    <t>DR2.8</t>
  </si>
  <si>
    <t>DR2.9</t>
  </si>
  <si>
    <t>DR3.0</t>
  </si>
  <si>
    <t>DR3.1</t>
  </si>
  <si>
    <t>DR3.2</t>
  </si>
  <si>
    <t>Do you measure manufacturing cycle effectiveness (MCE)? If not applicable then select NA</t>
  </si>
  <si>
    <t>What is your current average MCE?  If not applicable then select NA</t>
  </si>
  <si>
    <t>Do you have a formal system of monitoring &amp; controlling order turn around time (OTT)? If not applicable then select NA</t>
  </si>
  <si>
    <t>What is your average OTT (Order Turn Around Time)? If not applicable then select NA</t>
  </si>
  <si>
    <t>What % of tool changes in the last 6 months have been done with in the bench mark time ?</t>
  </si>
  <si>
    <t>What do you consider as constraint in making frequent tool change</t>
  </si>
  <si>
    <t>Physical Tool change time</t>
  </si>
  <si>
    <t xml:space="preserve">Quality time (Line clearance, FPA) </t>
  </si>
  <si>
    <t>Setting time</t>
  </si>
  <si>
    <t xml:space="preserve">Have you carried out any projects in the area of </t>
  </si>
  <si>
    <t>Tool change improvements</t>
  </si>
  <si>
    <t>Do you have transportation planning system?</t>
  </si>
  <si>
    <t>Do you have a vehicle inspection systems</t>
  </si>
  <si>
    <t>Are the quantity and transport related customer complaints tracked and actions taken effective ?</t>
  </si>
  <si>
    <t xml:space="preserve">Is there a tracking on non moving FG and actions planned for reduction ? </t>
  </si>
  <si>
    <t>Is there an ageing analysis done on FG materials and actions planned for improvement ?</t>
  </si>
  <si>
    <t>PLANNING</t>
  </si>
  <si>
    <t>&lt;0.25</t>
  </si>
  <si>
    <t>&gt;=0.25</t>
  </si>
  <si>
    <t>OTHERs</t>
  </si>
  <si>
    <t>LABEL</t>
  </si>
  <si>
    <t>R</t>
  </si>
  <si>
    <t>I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</si>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</sst>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left"/>
      <protection locked="0" hidden="1"/>
    </xf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left"/>
      <protection hidden="1"/>
    </xf>
    <xf numFmtId="164" fontId="3" fillId="3" borderId="1" xfId="0" applyNumberFormat="1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038D-97FD-4B03-8926-B4E7C650F17F}">
  <dimension ref="A1:U26"/>
  <sheetViews>
    <sheetView tabSelected="1" topLeftCell="B1" zoomScale="60" zoomScaleNormal="60" workbookViewId="0">
      <selection activeCell="P25" sqref="P2:P25"/>
    </sheetView>
  </sheetViews>
  <sheetFormatPr defaultColWidth="8.6640625" defaultRowHeight="15.5" x14ac:dyDescent="0.35"/>
  <cols>
    <col min="1" max="1" width="25" bestFit="1" customWidth="1"/>
    <col min="2" max="2" width="11.1640625" bestFit="1" customWidth="1"/>
    <col min="3" max="3" width="6.6640625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3.6640625" customWidth="1"/>
    <col min="9" max="13" width="15" bestFit="1" customWidth="1"/>
    <col min="14" max="14" width="8.6640625" bestFit="1" customWidth="1"/>
    <col min="15" max="15" width="7.5" style="1" bestFit="1" customWidth="1"/>
    <col min="16" max="16" width="9.6640625" style="1" bestFit="1" customWidth="1"/>
    <col min="17" max="17" width="6.9140625" style="1" customWidth="1"/>
    <col min="18" max="18" width="9.5" style="1" bestFit="1" customWidth="1"/>
    <col min="19" max="19" width="10.6640625" style="1"/>
    <col min="20" max="21" width="8.6640625" style="1"/>
  </cols>
  <sheetData>
    <row r="1" spans="1:21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2" t="s">
        <v>89</v>
      </c>
    </row>
    <row r="2" spans="1:21" ht="31" x14ac:dyDescent="0.35">
      <c r="A2" s="5" t="s">
        <v>35</v>
      </c>
      <c r="B2" s="5" t="s">
        <v>36</v>
      </c>
      <c r="C2" s="7" t="s">
        <v>37</v>
      </c>
      <c r="D2" s="5"/>
      <c r="E2" s="5"/>
      <c r="F2" s="5">
        <v>0</v>
      </c>
      <c r="G2" s="5" t="s">
        <v>21</v>
      </c>
      <c r="H2" s="4" t="s">
        <v>45</v>
      </c>
      <c r="I2" s="2" t="s">
        <v>24</v>
      </c>
      <c r="J2" s="2" t="s">
        <v>20</v>
      </c>
      <c r="K2" s="5"/>
      <c r="L2" s="5"/>
      <c r="M2" s="5"/>
      <c r="N2" s="5">
        <v>2</v>
      </c>
      <c r="O2" s="6">
        <f>IF(N2=1,3,0)</f>
        <v>0</v>
      </c>
      <c r="P2" s="6">
        <v>3</v>
      </c>
      <c r="Q2" s="9">
        <f>O2*P2/(3*S2)*T2</f>
        <v>0</v>
      </c>
      <c r="R2" s="6" t="s">
        <v>91</v>
      </c>
      <c r="S2" s="2">
        <f>SUM(P2:P25)</f>
        <v>45</v>
      </c>
      <c r="T2" s="2">
        <v>200</v>
      </c>
      <c r="U2" s="2">
        <f>3*P2/(3*S2)*T2</f>
        <v>13.333333333333334</v>
      </c>
    </row>
    <row r="3" spans="1:21" ht="31" x14ac:dyDescent="0.35">
      <c r="A3" s="5" t="s">
        <v>35</v>
      </c>
      <c r="B3" s="5" t="s">
        <v>36</v>
      </c>
      <c r="C3" s="7" t="s">
        <v>38</v>
      </c>
      <c r="D3" s="5"/>
      <c r="E3" s="5"/>
      <c r="F3" s="5">
        <v>0</v>
      </c>
      <c r="G3" s="5" t="s">
        <v>21</v>
      </c>
      <c r="H3" s="4" t="s">
        <v>46</v>
      </c>
      <c r="I3" s="2" t="s">
        <v>24</v>
      </c>
      <c r="J3" s="2" t="s">
        <v>20</v>
      </c>
      <c r="K3" s="5"/>
      <c r="L3" s="5"/>
      <c r="M3" s="5"/>
      <c r="N3" s="5">
        <v>2</v>
      </c>
      <c r="O3" s="6">
        <f>IF(N3=1,3,0)</f>
        <v>0</v>
      </c>
      <c r="P3" s="6">
        <v>2</v>
      </c>
      <c r="Q3" s="9">
        <f t="shared" ref="Q3:Q25" si="0">O3*P3/(3*S3)*T3</f>
        <v>0</v>
      </c>
      <c r="R3" s="6" t="s">
        <v>92</v>
      </c>
      <c r="S3" s="2">
        <f>SUM(P2:P25)</f>
        <v>45</v>
      </c>
      <c r="T3" s="2">
        <v>200</v>
      </c>
      <c r="U3" s="2">
        <f t="shared" ref="U3:U25" si="1">3*P3/(3*S3)*T3</f>
        <v>8.8888888888888893</v>
      </c>
    </row>
    <row r="4" spans="1:21" ht="31" x14ac:dyDescent="0.35">
      <c r="A4" s="5" t="s">
        <v>35</v>
      </c>
      <c r="B4" s="5" t="s">
        <v>36</v>
      </c>
      <c r="C4" s="7" t="s">
        <v>39</v>
      </c>
      <c r="D4" s="5"/>
      <c r="E4" s="5"/>
      <c r="F4" s="5">
        <v>0</v>
      </c>
      <c r="G4" s="5" t="s">
        <v>21</v>
      </c>
      <c r="H4" s="4" t="s">
        <v>47</v>
      </c>
      <c r="I4" s="2" t="s">
        <v>22</v>
      </c>
      <c r="J4" s="2" t="s">
        <v>28</v>
      </c>
      <c r="K4" s="5" t="s">
        <v>25</v>
      </c>
      <c r="L4" s="5" t="s">
        <v>26</v>
      </c>
      <c r="M4" s="5"/>
      <c r="N4" s="5">
        <v>2</v>
      </c>
      <c r="O4" s="6">
        <f>IF(N4=4,3,IF(N4=3,2,IF(N4=2,1,0)))</f>
        <v>1</v>
      </c>
      <c r="P4" s="6">
        <v>3</v>
      </c>
      <c r="Q4" s="9">
        <f t="shared" si="0"/>
        <v>4.4444444444444446</v>
      </c>
      <c r="R4" s="6" t="s">
        <v>91</v>
      </c>
      <c r="S4" s="2">
        <f>SUM(P2:P25)</f>
        <v>45</v>
      </c>
      <c r="T4" s="2">
        <v>200</v>
      </c>
      <c r="U4" s="2">
        <f t="shared" si="1"/>
        <v>13.333333333333334</v>
      </c>
    </row>
    <row r="5" spans="1:21" x14ac:dyDescent="0.35">
      <c r="A5" s="5" t="s">
        <v>35</v>
      </c>
      <c r="B5" s="5" t="s">
        <v>36</v>
      </c>
      <c r="C5" s="7" t="s">
        <v>40</v>
      </c>
      <c r="D5" s="5"/>
      <c r="E5" s="5"/>
      <c r="F5" s="5">
        <v>0</v>
      </c>
      <c r="G5" s="5" t="s">
        <v>21</v>
      </c>
      <c r="H5" s="4" t="s">
        <v>48</v>
      </c>
      <c r="I5" s="2" t="s">
        <v>24</v>
      </c>
      <c r="J5" s="2" t="s">
        <v>20</v>
      </c>
      <c r="K5" s="5"/>
      <c r="L5" s="5"/>
      <c r="M5" s="5"/>
      <c r="N5" s="5">
        <v>2</v>
      </c>
      <c r="O5" s="6">
        <f>IF(N5=1,3,0)</f>
        <v>0</v>
      </c>
      <c r="P5" s="6">
        <v>1</v>
      </c>
      <c r="Q5" s="9">
        <f t="shared" si="0"/>
        <v>0</v>
      </c>
      <c r="R5" s="6" t="s">
        <v>93</v>
      </c>
      <c r="S5" s="2">
        <f>SUM(P2:P25)</f>
        <v>45</v>
      </c>
      <c r="T5" s="2">
        <v>200</v>
      </c>
      <c r="U5" s="2">
        <f t="shared" si="1"/>
        <v>4.4444444444444446</v>
      </c>
    </row>
    <row r="6" spans="1:21" x14ac:dyDescent="0.35">
      <c r="A6" s="5" t="s">
        <v>35</v>
      </c>
      <c r="B6" s="5" t="s">
        <v>36</v>
      </c>
      <c r="C6" s="7" t="s">
        <v>41</v>
      </c>
      <c r="D6" s="5"/>
      <c r="E6" s="5"/>
      <c r="F6" s="5">
        <v>0</v>
      </c>
      <c r="G6" s="5" t="s">
        <v>21</v>
      </c>
      <c r="H6" s="4" t="s">
        <v>49</v>
      </c>
      <c r="I6" s="2" t="s">
        <v>24</v>
      </c>
      <c r="J6" s="2" t="s">
        <v>20</v>
      </c>
      <c r="K6" s="5"/>
      <c r="L6" s="5"/>
      <c r="M6" s="5"/>
      <c r="N6" s="5">
        <v>2</v>
      </c>
      <c r="O6" s="6">
        <f>IF(N6=1,3,0)</f>
        <v>0</v>
      </c>
      <c r="P6" s="6">
        <v>2</v>
      </c>
      <c r="Q6" s="9">
        <f t="shared" si="0"/>
        <v>0</v>
      </c>
      <c r="R6" s="6" t="s">
        <v>92</v>
      </c>
      <c r="S6" s="2">
        <f>SUM(P2:P25)</f>
        <v>45</v>
      </c>
      <c r="T6" s="2">
        <v>200</v>
      </c>
      <c r="U6" s="2">
        <f t="shared" si="1"/>
        <v>8.8888888888888893</v>
      </c>
    </row>
    <row r="7" spans="1:21" x14ac:dyDescent="0.35">
      <c r="A7" s="5" t="s">
        <v>35</v>
      </c>
      <c r="B7" s="5" t="s">
        <v>36</v>
      </c>
      <c r="C7" s="7" t="s">
        <v>42</v>
      </c>
      <c r="D7" s="5"/>
      <c r="E7" s="5"/>
      <c r="F7" s="5">
        <v>0</v>
      </c>
      <c r="G7" s="5" t="s">
        <v>21</v>
      </c>
      <c r="H7" s="4" t="s">
        <v>50</v>
      </c>
      <c r="I7" s="2" t="s">
        <v>32</v>
      </c>
      <c r="J7" s="2" t="s">
        <v>86</v>
      </c>
      <c r="K7" s="5" t="s">
        <v>31</v>
      </c>
      <c r="L7" s="5"/>
      <c r="M7" s="5"/>
      <c r="N7" s="5">
        <v>2</v>
      </c>
      <c r="O7" s="6">
        <f>IF(N7=2,3,IF(N7=1,2,0))</f>
        <v>3</v>
      </c>
      <c r="P7" s="6">
        <v>1</v>
      </c>
      <c r="Q7" s="9">
        <f t="shared" si="0"/>
        <v>4.4444444444444446</v>
      </c>
      <c r="R7" s="6" t="s">
        <v>93</v>
      </c>
      <c r="S7" s="2">
        <f>SUM(P2:P25)</f>
        <v>45</v>
      </c>
      <c r="T7" s="2">
        <v>200</v>
      </c>
      <c r="U7" s="2">
        <f t="shared" si="1"/>
        <v>4.4444444444444446</v>
      </c>
    </row>
    <row r="8" spans="1:21" x14ac:dyDescent="0.35">
      <c r="A8" s="5" t="s">
        <v>35</v>
      </c>
      <c r="B8" s="5" t="s">
        <v>36</v>
      </c>
      <c r="C8" s="7" t="s">
        <v>43</v>
      </c>
      <c r="D8" s="5"/>
      <c r="E8" s="5"/>
      <c r="F8" s="5">
        <v>0</v>
      </c>
      <c r="G8" s="5" t="s">
        <v>21</v>
      </c>
      <c r="H8" s="4" t="s">
        <v>51</v>
      </c>
      <c r="I8" s="2">
        <v>1</v>
      </c>
      <c r="J8" s="2">
        <v>2</v>
      </c>
      <c r="K8" s="5">
        <v>3</v>
      </c>
      <c r="L8" s="5">
        <v>4</v>
      </c>
      <c r="M8" s="5"/>
      <c r="N8" s="5">
        <v>2</v>
      </c>
      <c r="O8" s="6">
        <f>IF(N8=4,3,IF(N8=3,2,IF(N8=2,1,0)))</f>
        <v>1</v>
      </c>
      <c r="P8" s="6">
        <v>2</v>
      </c>
      <c r="Q8" s="9">
        <f t="shared" si="0"/>
        <v>2.9629629629629632</v>
      </c>
      <c r="R8" s="6" t="s">
        <v>92</v>
      </c>
      <c r="S8" s="2">
        <f>SUM(P2:P25)</f>
        <v>45</v>
      </c>
      <c r="T8" s="2">
        <v>200</v>
      </c>
      <c r="U8" s="2">
        <f t="shared" si="1"/>
        <v>8.8888888888888893</v>
      </c>
    </row>
    <row r="9" spans="1:21" x14ac:dyDescent="0.35">
      <c r="A9" s="5" t="s">
        <v>35</v>
      </c>
      <c r="B9" s="5" t="s">
        <v>36</v>
      </c>
      <c r="C9" s="7" t="s">
        <v>44</v>
      </c>
      <c r="D9" s="5"/>
      <c r="E9" s="5"/>
      <c r="F9" s="5">
        <v>0</v>
      </c>
      <c r="G9" s="5" t="s">
        <v>21</v>
      </c>
      <c r="H9" s="4" t="s">
        <v>52</v>
      </c>
      <c r="I9" s="2" t="s">
        <v>34</v>
      </c>
      <c r="J9" s="2" t="s">
        <v>23</v>
      </c>
      <c r="K9" s="5" t="s">
        <v>26</v>
      </c>
      <c r="L9" s="5" t="s">
        <v>33</v>
      </c>
      <c r="M9" s="5"/>
      <c r="N9" s="5">
        <v>2</v>
      </c>
      <c r="O9" s="6">
        <f>IF(N9=1,3,IF(N9=2,2,IF(N9=3,1,0)))</f>
        <v>2</v>
      </c>
      <c r="P9" s="6">
        <v>3</v>
      </c>
      <c r="Q9" s="9">
        <f t="shared" si="0"/>
        <v>8.8888888888888893</v>
      </c>
      <c r="R9" s="6" t="s">
        <v>91</v>
      </c>
      <c r="S9" s="2">
        <f>SUM(P2:P25)</f>
        <v>45</v>
      </c>
      <c r="T9" s="2">
        <v>200</v>
      </c>
      <c r="U9" s="2">
        <f t="shared" si="1"/>
        <v>13.333333333333334</v>
      </c>
    </row>
    <row r="10" spans="1:21" ht="31" x14ac:dyDescent="0.35">
      <c r="A10" s="5" t="s">
        <v>35</v>
      </c>
      <c r="B10" s="5" t="s">
        <v>53</v>
      </c>
      <c r="C10" s="7" t="s">
        <v>54</v>
      </c>
      <c r="D10" s="5"/>
      <c r="E10" s="5"/>
      <c r="F10" s="5">
        <v>0</v>
      </c>
      <c r="G10" s="5" t="s">
        <v>21</v>
      </c>
      <c r="H10" s="4" t="s">
        <v>70</v>
      </c>
      <c r="I10" s="2" t="s">
        <v>24</v>
      </c>
      <c r="J10" s="2" t="s">
        <v>20</v>
      </c>
      <c r="K10" s="5" t="s">
        <v>29</v>
      </c>
      <c r="L10" s="5"/>
      <c r="M10" s="5"/>
      <c r="N10" s="5">
        <v>2</v>
      </c>
      <c r="O10" s="6">
        <f>IF(N10=1,3,IF(N10=3,3,0))</f>
        <v>0</v>
      </c>
      <c r="P10" s="6">
        <v>1</v>
      </c>
      <c r="Q10" s="9">
        <f t="shared" si="0"/>
        <v>0</v>
      </c>
      <c r="R10" s="6" t="s">
        <v>93</v>
      </c>
      <c r="S10" s="2">
        <f>SUM(P2:P25)</f>
        <v>45</v>
      </c>
      <c r="T10" s="2">
        <v>200</v>
      </c>
      <c r="U10" s="2">
        <f t="shared" si="1"/>
        <v>4.4444444444444446</v>
      </c>
    </row>
    <row r="11" spans="1:21" ht="31" x14ac:dyDescent="0.35">
      <c r="A11" s="5" t="s">
        <v>35</v>
      </c>
      <c r="B11" s="5" t="s">
        <v>53</v>
      </c>
      <c r="C11" s="7" t="s">
        <v>55</v>
      </c>
      <c r="D11" s="5"/>
      <c r="E11" s="5"/>
      <c r="F11" s="5">
        <v>0</v>
      </c>
      <c r="G11" s="5" t="s">
        <v>21</v>
      </c>
      <c r="H11" s="4" t="s">
        <v>71</v>
      </c>
      <c r="I11" s="2" t="s">
        <v>87</v>
      </c>
      <c r="J11" s="2" t="s">
        <v>88</v>
      </c>
      <c r="K11" s="5" t="s">
        <v>30</v>
      </c>
      <c r="L11" s="5" t="s">
        <v>29</v>
      </c>
      <c r="M11" s="5"/>
      <c r="N11" s="5">
        <v>2</v>
      </c>
      <c r="O11" s="6">
        <f>IF(N11=3,3,IF(N11=2,2,IF(N11=4,3,0)))</f>
        <v>2</v>
      </c>
      <c r="P11" s="6">
        <v>3</v>
      </c>
      <c r="Q11" s="9">
        <f t="shared" si="0"/>
        <v>8.8888888888888893</v>
      </c>
      <c r="R11" s="6" t="s">
        <v>91</v>
      </c>
      <c r="S11" s="2">
        <f>SUM(P2:P25)</f>
        <v>45</v>
      </c>
      <c r="T11" s="2">
        <v>200</v>
      </c>
      <c r="U11" s="2">
        <f t="shared" si="1"/>
        <v>13.333333333333334</v>
      </c>
    </row>
    <row r="12" spans="1:21" ht="31" x14ac:dyDescent="0.35">
      <c r="A12" s="5" t="s">
        <v>35</v>
      </c>
      <c r="B12" s="5" t="s">
        <v>53</v>
      </c>
      <c r="C12" s="7" t="s">
        <v>56</v>
      </c>
      <c r="D12" s="5"/>
      <c r="E12" s="5"/>
      <c r="F12" s="5">
        <v>0</v>
      </c>
      <c r="G12" s="5" t="s">
        <v>21</v>
      </c>
      <c r="H12" s="4" t="s">
        <v>72</v>
      </c>
      <c r="I12" s="2" t="s">
        <v>24</v>
      </c>
      <c r="J12" s="2" t="s">
        <v>20</v>
      </c>
      <c r="K12" s="5" t="s">
        <v>29</v>
      </c>
      <c r="L12" s="5"/>
      <c r="M12" s="5"/>
      <c r="N12" s="5">
        <v>2</v>
      </c>
      <c r="O12" s="6">
        <f>IF(N12=1,3,IF(N12=3,3,0))</f>
        <v>0</v>
      </c>
      <c r="P12" s="6">
        <v>1</v>
      </c>
      <c r="Q12" s="9">
        <f t="shared" si="0"/>
        <v>0</v>
      </c>
      <c r="R12" s="6" t="s">
        <v>93</v>
      </c>
      <c r="S12" s="2">
        <f>SUM(P2:P25)</f>
        <v>45</v>
      </c>
      <c r="T12" s="2">
        <v>200</v>
      </c>
      <c r="U12" s="2">
        <f t="shared" si="1"/>
        <v>4.4444444444444446</v>
      </c>
    </row>
    <row r="13" spans="1:21" ht="31" x14ac:dyDescent="0.35">
      <c r="A13" s="5" t="s">
        <v>35</v>
      </c>
      <c r="B13" s="5" t="s">
        <v>53</v>
      </c>
      <c r="C13" s="7" t="s">
        <v>57</v>
      </c>
      <c r="D13" s="5"/>
      <c r="E13" s="5"/>
      <c r="F13" s="5">
        <v>0</v>
      </c>
      <c r="G13" s="5" t="s">
        <v>21</v>
      </c>
      <c r="H13" s="4" t="s">
        <v>73</v>
      </c>
      <c r="I13" s="2" t="s">
        <v>87</v>
      </c>
      <c r="J13" s="2" t="s">
        <v>88</v>
      </c>
      <c r="K13" s="5" t="s">
        <v>30</v>
      </c>
      <c r="L13" s="5" t="s">
        <v>29</v>
      </c>
      <c r="M13" s="5"/>
      <c r="N13" s="5">
        <v>2</v>
      </c>
      <c r="O13" s="6">
        <f>IF(N13=3,3,IF(N13=2,2,IF(N13=4,3,0)))</f>
        <v>2</v>
      </c>
      <c r="P13" s="6">
        <v>3</v>
      </c>
      <c r="Q13" s="9">
        <f t="shared" si="0"/>
        <v>8.8888888888888893</v>
      </c>
      <c r="R13" s="6" t="s">
        <v>91</v>
      </c>
      <c r="S13" s="2">
        <f>SUM(P2:P25)</f>
        <v>45</v>
      </c>
      <c r="T13" s="2">
        <v>200</v>
      </c>
      <c r="U13" s="2">
        <f t="shared" si="1"/>
        <v>13.333333333333334</v>
      </c>
    </row>
    <row r="14" spans="1:21" ht="31" x14ac:dyDescent="0.35">
      <c r="A14" s="5" t="s">
        <v>35</v>
      </c>
      <c r="B14" s="5" t="s">
        <v>53</v>
      </c>
      <c r="C14" s="7" t="s">
        <v>58</v>
      </c>
      <c r="D14" s="5"/>
      <c r="E14" s="5"/>
      <c r="F14" s="5">
        <v>0</v>
      </c>
      <c r="G14" s="5" t="s">
        <v>21</v>
      </c>
      <c r="H14" s="4" t="s">
        <v>74</v>
      </c>
      <c r="I14" s="2" t="s">
        <v>22</v>
      </c>
      <c r="J14" s="2" t="s">
        <v>27</v>
      </c>
      <c r="K14" s="5" t="s">
        <v>25</v>
      </c>
      <c r="L14" s="5" t="s">
        <v>26</v>
      </c>
      <c r="M14" s="5"/>
      <c r="N14" s="5">
        <v>2</v>
      </c>
      <c r="O14" s="6">
        <f>IF(N14=4,3,IF(N14=3,2,IF(N14=2,1,0)))</f>
        <v>1</v>
      </c>
      <c r="P14" s="6">
        <v>3</v>
      </c>
      <c r="Q14" s="9">
        <f t="shared" si="0"/>
        <v>4.4444444444444446</v>
      </c>
      <c r="R14" s="6" t="s">
        <v>91</v>
      </c>
      <c r="S14" s="2">
        <f>SUM(P2:P25)</f>
        <v>45</v>
      </c>
      <c r="T14" s="2">
        <v>200</v>
      </c>
      <c r="U14" s="2">
        <f t="shared" si="1"/>
        <v>13.333333333333334</v>
      </c>
    </row>
    <row r="15" spans="1:21" ht="31" x14ac:dyDescent="0.35">
      <c r="A15" s="5" t="s">
        <v>35</v>
      </c>
      <c r="B15" s="5" t="s">
        <v>53</v>
      </c>
      <c r="C15" s="7" t="s">
        <v>59</v>
      </c>
      <c r="D15" s="5"/>
      <c r="E15" s="5"/>
      <c r="F15" s="5">
        <v>0</v>
      </c>
      <c r="G15" s="5" t="s">
        <v>90</v>
      </c>
      <c r="H15" s="4" t="s">
        <v>75</v>
      </c>
      <c r="I15" s="2"/>
      <c r="J15" s="2"/>
      <c r="K15" s="5"/>
      <c r="L15" s="5"/>
      <c r="M15" s="5"/>
      <c r="N15" s="5"/>
      <c r="O15" s="6">
        <v>0</v>
      </c>
      <c r="P15" s="6"/>
      <c r="Q15" s="9"/>
      <c r="R15" s="6"/>
      <c r="S15" s="2">
        <f>SUM(P2:P25)</f>
        <v>45</v>
      </c>
      <c r="T15" s="2">
        <v>200</v>
      </c>
      <c r="U15" s="2"/>
    </row>
    <row r="16" spans="1:21" x14ac:dyDescent="0.35">
      <c r="A16" s="5" t="s">
        <v>35</v>
      </c>
      <c r="B16" s="5" t="s">
        <v>53</v>
      </c>
      <c r="C16" s="7" t="s">
        <v>60</v>
      </c>
      <c r="D16" s="5"/>
      <c r="E16" s="5" t="s">
        <v>59</v>
      </c>
      <c r="F16" s="5">
        <v>1</v>
      </c>
      <c r="G16" s="5" t="s">
        <v>21</v>
      </c>
      <c r="H16" s="4" t="s">
        <v>76</v>
      </c>
      <c r="I16" s="2" t="s">
        <v>24</v>
      </c>
      <c r="J16" s="2" t="s">
        <v>20</v>
      </c>
      <c r="K16" s="5"/>
      <c r="L16" s="5"/>
      <c r="M16" s="5"/>
      <c r="N16" s="5">
        <v>2</v>
      </c>
      <c r="O16" s="6">
        <f>IF(N16=1,3,0)</f>
        <v>0</v>
      </c>
      <c r="P16" s="6">
        <v>2</v>
      </c>
      <c r="Q16" s="9">
        <f t="shared" si="0"/>
        <v>0</v>
      </c>
      <c r="R16" s="6" t="s">
        <v>92</v>
      </c>
      <c r="S16" s="2">
        <f>SUM(P2:P25)</f>
        <v>45</v>
      </c>
      <c r="T16" s="2">
        <v>200</v>
      </c>
      <c r="U16" s="2">
        <f t="shared" si="1"/>
        <v>8.8888888888888893</v>
      </c>
    </row>
    <row r="17" spans="1:21" x14ac:dyDescent="0.35">
      <c r="A17" s="5" t="s">
        <v>35</v>
      </c>
      <c r="B17" s="5" t="s">
        <v>53</v>
      </c>
      <c r="C17" s="7" t="s">
        <v>61</v>
      </c>
      <c r="D17" s="5"/>
      <c r="E17" s="5" t="s">
        <v>59</v>
      </c>
      <c r="F17" s="5">
        <v>1</v>
      </c>
      <c r="G17" s="5" t="s">
        <v>21</v>
      </c>
      <c r="H17" s="4" t="s">
        <v>77</v>
      </c>
      <c r="I17" s="2" t="s">
        <v>24</v>
      </c>
      <c r="J17" s="2" t="s">
        <v>20</v>
      </c>
      <c r="K17" s="5"/>
      <c r="L17" s="5"/>
      <c r="M17" s="5"/>
      <c r="N17" s="5">
        <v>2</v>
      </c>
      <c r="O17" s="6">
        <f>IF(N17=2,3,0)</f>
        <v>3</v>
      </c>
      <c r="P17" s="6">
        <v>2</v>
      </c>
      <c r="Q17" s="9">
        <f t="shared" si="0"/>
        <v>8.8888888888888893</v>
      </c>
      <c r="R17" s="6" t="s">
        <v>92</v>
      </c>
      <c r="S17" s="2">
        <f>SUM(P2:P25)</f>
        <v>45</v>
      </c>
      <c r="T17" s="2">
        <v>200</v>
      </c>
      <c r="U17" s="2">
        <f t="shared" si="1"/>
        <v>8.8888888888888893</v>
      </c>
    </row>
    <row r="18" spans="1:21" x14ac:dyDescent="0.35">
      <c r="A18" s="5" t="s">
        <v>35</v>
      </c>
      <c r="B18" s="5" t="s">
        <v>53</v>
      </c>
      <c r="C18" s="7" t="s">
        <v>62</v>
      </c>
      <c r="D18" s="5"/>
      <c r="E18" s="5" t="s">
        <v>59</v>
      </c>
      <c r="F18" s="5">
        <v>1</v>
      </c>
      <c r="G18" s="5" t="s">
        <v>21</v>
      </c>
      <c r="H18" s="4" t="s">
        <v>78</v>
      </c>
      <c r="I18" s="2" t="s">
        <v>24</v>
      </c>
      <c r="J18" s="2" t="s">
        <v>20</v>
      </c>
      <c r="K18" s="5"/>
      <c r="L18" s="5"/>
      <c r="M18" s="5"/>
      <c r="N18" s="5">
        <v>2</v>
      </c>
      <c r="O18" s="6">
        <f>IF(N18=2,3,0)</f>
        <v>3</v>
      </c>
      <c r="P18" s="6">
        <v>2</v>
      </c>
      <c r="Q18" s="9">
        <f t="shared" si="0"/>
        <v>8.8888888888888893</v>
      </c>
      <c r="R18" s="6" t="s">
        <v>92</v>
      </c>
      <c r="S18" s="2">
        <f>SUM(P2:P25)</f>
        <v>45</v>
      </c>
      <c r="T18" s="2">
        <v>200</v>
      </c>
      <c r="U18" s="2">
        <f t="shared" si="1"/>
        <v>8.8888888888888893</v>
      </c>
    </row>
    <row r="19" spans="1:21" x14ac:dyDescent="0.35">
      <c r="A19" s="5" t="s">
        <v>35</v>
      </c>
      <c r="B19" s="5" t="s">
        <v>53</v>
      </c>
      <c r="C19" s="7" t="s">
        <v>63</v>
      </c>
      <c r="D19" s="5"/>
      <c r="E19" s="5"/>
      <c r="F19" s="5">
        <v>0</v>
      </c>
      <c r="G19" s="5" t="s">
        <v>90</v>
      </c>
      <c r="H19" s="4" t="s">
        <v>79</v>
      </c>
      <c r="I19" s="2"/>
      <c r="J19" s="2"/>
      <c r="K19" s="5"/>
      <c r="L19" s="5"/>
      <c r="M19" s="5"/>
      <c r="N19" s="5"/>
      <c r="O19" s="6">
        <v>0</v>
      </c>
      <c r="P19" s="6"/>
      <c r="Q19" s="9"/>
      <c r="R19" s="6"/>
      <c r="S19" s="2">
        <f>SUM(P2:P25)</f>
        <v>45</v>
      </c>
      <c r="T19" s="2">
        <v>200</v>
      </c>
      <c r="U19" s="2"/>
    </row>
    <row r="20" spans="1:21" x14ac:dyDescent="0.35">
      <c r="A20" s="5" t="s">
        <v>35</v>
      </c>
      <c r="B20" s="5" t="s">
        <v>53</v>
      </c>
      <c r="C20" s="7" t="s">
        <v>64</v>
      </c>
      <c r="D20" s="5"/>
      <c r="E20" s="5" t="s">
        <v>63</v>
      </c>
      <c r="F20" s="5">
        <v>1</v>
      </c>
      <c r="G20" s="5" t="s">
        <v>21</v>
      </c>
      <c r="H20" s="4" t="s">
        <v>80</v>
      </c>
      <c r="I20" s="2" t="s">
        <v>24</v>
      </c>
      <c r="J20" s="2" t="s">
        <v>20</v>
      </c>
      <c r="K20" s="5"/>
      <c r="L20" s="5"/>
      <c r="M20" s="5"/>
      <c r="N20" s="5">
        <v>2</v>
      </c>
      <c r="O20" s="6">
        <f t="shared" ref="O20:O25" si="2">IF(N20=1,3,0)</f>
        <v>0</v>
      </c>
      <c r="P20" s="6">
        <v>2</v>
      </c>
      <c r="Q20" s="9">
        <f t="shared" si="0"/>
        <v>0</v>
      </c>
      <c r="R20" s="6" t="s">
        <v>92</v>
      </c>
      <c r="S20" s="2">
        <f>SUM(P2:P25)</f>
        <v>45</v>
      </c>
      <c r="T20" s="2">
        <v>200</v>
      </c>
      <c r="U20" s="2">
        <f t="shared" si="1"/>
        <v>8.8888888888888893</v>
      </c>
    </row>
    <row r="21" spans="1:21" x14ac:dyDescent="0.35">
      <c r="A21" s="5" t="s">
        <v>35</v>
      </c>
      <c r="B21" s="5" t="s">
        <v>53</v>
      </c>
      <c r="C21" s="8" t="s">
        <v>65</v>
      </c>
      <c r="D21" s="5"/>
      <c r="E21" s="5"/>
      <c r="F21" s="5">
        <v>0</v>
      </c>
      <c r="G21" s="5" t="s">
        <v>21</v>
      </c>
      <c r="H21" s="4" t="s">
        <v>81</v>
      </c>
      <c r="I21" s="2" t="s">
        <v>24</v>
      </c>
      <c r="J21" s="2" t="s">
        <v>20</v>
      </c>
      <c r="K21" s="5"/>
      <c r="L21" s="5"/>
      <c r="M21" s="5"/>
      <c r="N21" s="5">
        <v>2</v>
      </c>
      <c r="O21" s="6">
        <f t="shared" si="2"/>
        <v>0</v>
      </c>
      <c r="P21" s="6">
        <v>1</v>
      </c>
      <c r="Q21" s="9">
        <f t="shared" si="0"/>
        <v>0</v>
      </c>
      <c r="R21" s="6" t="s">
        <v>93</v>
      </c>
      <c r="S21" s="2">
        <f>SUM(P2:P25)</f>
        <v>45</v>
      </c>
      <c r="T21" s="2">
        <v>200</v>
      </c>
      <c r="U21" s="2">
        <f t="shared" si="1"/>
        <v>4.4444444444444446</v>
      </c>
    </row>
    <row r="22" spans="1:21" x14ac:dyDescent="0.35">
      <c r="A22" s="5" t="s">
        <v>35</v>
      </c>
      <c r="B22" s="5" t="s">
        <v>53</v>
      </c>
      <c r="C22" s="8" t="s">
        <v>66</v>
      </c>
      <c r="D22" s="5"/>
      <c r="E22" s="5"/>
      <c r="F22" s="5">
        <v>0</v>
      </c>
      <c r="G22" s="5" t="s">
        <v>21</v>
      </c>
      <c r="H22" s="4" t="s">
        <v>82</v>
      </c>
      <c r="I22" s="2" t="s">
        <v>24</v>
      </c>
      <c r="J22" s="2" t="s">
        <v>20</v>
      </c>
      <c r="K22" s="5"/>
      <c r="L22" s="5"/>
      <c r="M22" s="5"/>
      <c r="N22" s="5">
        <v>2</v>
      </c>
      <c r="O22" s="6">
        <f t="shared" si="2"/>
        <v>0</v>
      </c>
      <c r="P22" s="6">
        <v>2</v>
      </c>
      <c r="Q22" s="9">
        <f t="shared" si="0"/>
        <v>0</v>
      </c>
      <c r="R22" s="6" t="s">
        <v>92</v>
      </c>
      <c r="S22" s="2">
        <f>SUM(P2:P25)</f>
        <v>45</v>
      </c>
      <c r="T22" s="2">
        <v>200</v>
      </c>
      <c r="U22" s="2">
        <f t="shared" si="1"/>
        <v>8.8888888888888893</v>
      </c>
    </row>
    <row r="23" spans="1:21" ht="31" x14ac:dyDescent="0.35">
      <c r="A23" s="5" t="s">
        <v>35</v>
      </c>
      <c r="B23" s="5" t="s">
        <v>53</v>
      </c>
      <c r="C23" s="8" t="s">
        <v>67</v>
      </c>
      <c r="D23" s="5"/>
      <c r="E23" s="5"/>
      <c r="F23" s="5">
        <v>0</v>
      </c>
      <c r="G23" s="5" t="s">
        <v>21</v>
      </c>
      <c r="H23" s="4" t="s">
        <v>83</v>
      </c>
      <c r="I23" s="2" t="s">
        <v>24</v>
      </c>
      <c r="J23" s="2" t="s">
        <v>20</v>
      </c>
      <c r="K23" s="5"/>
      <c r="L23" s="5"/>
      <c r="M23" s="5"/>
      <c r="N23" s="5">
        <v>2</v>
      </c>
      <c r="O23" s="6">
        <f t="shared" si="2"/>
        <v>0</v>
      </c>
      <c r="P23" s="6">
        <v>2</v>
      </c>
      <c r="Q23" s="9">
        <f t="shared" si="0"/>
        <v>0</v>
      </c>
      <c r="R23" s="6" t="s">
        <v>92</v>
      </c>
      <c r="S23" s="2">
        <f>SUM(P2:P25)</f>
        <v>45</v>
      </c>
      <c r="T23" s="2">
        <v>200</v>
      </c>
      <c r="U23" s="2">
        <f t="shared" si="1"/>
        <v>8.8888888888888893</v>
      </c>
    </row>
    <row r="24" spans="1:21" ht="31" x14ac:dyDescent="0.35">
      <c r="A24" s="5" t="s">
        <v>35</v>
      </c>
      <c r="B24" s="5" t="s">
        <v>53</v>
      </c>
      <c r="C24" s="8" t="s">
        <v>68</v>
      </c>
      <c r="D24" s="5"/>
      <c r="E24" s="5"/>
      <c r="F24" s="5">
        <v>0</v>
      </c>
      <c r="G24" s="5" t="s">
        <v>21</v>
      </c>
      <c r="H24" s="4" t="s">
        <v>84</v>
      </c>
      <c r="I24" s="2" t="s">
        <v>24</v>
      </c>
      <c r="J24" s="2" t="s">
        <v>20</v>
      </c>
      <c r="K24" s="5"/>
      <c r="L24" s="5"/>
      <c r="M24" s="5"/>
      <c r="N24" s="5">
        <v>2</v>
      </c>
      <c r="O24" s="6">
        <f t="shared" si="2"/>
        <v>0</v>
      </c>
      <c r="P24" s="6">
        <v>2</v>
      </c>
      <c r="Q24" s="9">
        <f t="shared" si="0"/>
        <v>0</v>
      </c>
      <c r="R24" s="6" t="s">
        <v>92</v>
      </c>
      <c r="S24" s="2">
        <f>SUM(P2:P25)</f>
        <v>45</v>
      </c>
      <c r="T24" s="2">
        <v>200</v>
      </c>
      <c r="U24" s="2">
        <f t="shared" si="1"/>
        <v>8.8888888888888893</v>
      </c>
    </row>
    <row r="25" spans="1:21" ht="31" x14ac:dyDescent="0.35">
      <c r="A25" s="5" t="s">
        <v>35</v>
      </c>
      <c r="B25" s="5" t="s">
        <v>53</v>
      </c>
      <c r="C25" s="8" t="s">
        <v>69</v>
      </c>
      <c r="D25" s="5"/>
      <c r="E25" s="5"/>
      <c r="F25" s="5">
        <v>0</v>
      </c>
      <c r="G25" s="5" t="s">
        <v>21</v>
      </c>
      <c r="H25" s="4" t="s">
        <v>85</v>
      </c>
      <c r="I25" s="2" t="s">
        <v>24</v>
      </c>
      <c r="J25" s="2" t="s">
        <v>20</v>
      </c>
      <c r="K25" s="5"/>
      <c r="L25" s="5"/>
      <c r="M25" s="5"/>
      <c r="N25" s="5">
        <v>2</v>
      </c>
      <c r="O25" s="6">
        <f t="shared" si="2"/>
        <v>0</v>
      </c>
      <c r="P25" s="6">
        <v>2</v>
      </c>
      <c r="Q25" s="9">
        <f t="shared" si="0"/>
        <v>0</v>
      </c>
      <c r="R25" s="6" t="s">
        <v>92</v>
      </c>
      <c r="S25" s="2">
        <f>SUM(P2:P25)</f>
        <v>45</v>
      </c>
      <c r="T25" s="2">
        <v>200</v>
      </c>
      <c r="U25" s="2">
        <f t="shared" si="1"/>
        <v>8.8888888888888893</v>
      </c>
    </row>
    <row r="26" spans="1:21" x14ac:dyDescent="0.35">
      <c r="P26" s="1">
        <f>SUM(P2:P25)</f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OTIF &amp; DELIVERY 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2024-05-23T11:47:30Z</dcterms:modified>
</cp:coreProperties>
</file>