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Dell\Downloads\Final EPL Excel\Final EPL Excel\"/>
    </mc:Choice>
  </mc:AlternateContent>
  <xr:revisionPtr revIDLastSave="0" documentId="13_ncr:1_{765EEAEC-BF59-48F8-B194-CB4DFAA57B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duction Plann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P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<sst xmlns="http://schemas.openxmlformats.org/spreadsheetml/2006/main" count="248" uniqueCount="124">
  <si>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</si>
  <si>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</si>
  <si>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</si>
  <si>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</si>
  <si>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</si>
  <si>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</si>
  <si>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</si>
  <si>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</si>
  <si>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</si>
  <si>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</si>
  <si>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</si>
  <si>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</si>
  <si>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</si>
  <si>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</si>
  <si>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</si>
  <si>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</si>
  <si>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</si>
  <si>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</si>
  <si>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</si>
  <si>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</si>
  <si>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Product Planning</t>
  </si>
  <si>
    <t>INVENTORY POLICY</t>
  </si>
  <si>
    <t>SC1.1</t>
  </si>
  <si>
    <t>SELECT</t>
  </si>
  <si>
    <t>What is the awareness level of inventory policy among concerned personnel ?</t>
  </si>
  <si>
    <t>&lt;60%</t>
  </si>
  <si>
    <t>&lt;70%</t>
  </si>
  <si>
    <t>&lt;80%</t>
  </si>
  <si>
    <t>&gt;80%</t>
  </si>
  <si>
    <t>R</t>
  </si>
  <si>
    <t>SC1.2</t>
  </si>
  <si>
    <t>At unit level do you have list of material calssification as per inventory policy / Norms ?</t>
  </si>
  <si>
    <t>Completely</t>
  </si>
  <si>
    <t>Partial</t>
  </si>
  <si>
    <t>Not Aware</t>
  </si>
  <si>
    <t>I</t>
  </si>
  <si>
    <t>SC1.3</t>
  </si>
  <si>
    <t>What is the adherence level materials / spares as against the Min/Max specified in inventory policy / norms ?</t>
  </si>
  <si>
    <t>&lt;75%</t>
  </si>
  <si>
    <t>&lt;85%</t>
  </si>
  <si>
    <t>&lt;95%</t>
  </si>
  <si>
    <t>&gt;95%</t>
  </si>
  <si>
    <t>SC1.4</t>
  </si>
  <si>
    <t>Do you monitor the inventory on a monthly basis?</t>
  </si>
  <si>
    <t>YES</t>
  </si>
  <si>
    <t>NO</t>
  </si>
  <si>
    <t>SC1.5</t>
  </si>
  <si>
    <t>What % of materials exceeding inventory are taken though projects for reduction ? (select &gt;95 if NA)</t>
  </si>
  <si>
    <t>&lt;50%</t>
  </si>
  <si>
    <t>SC1.6</t>
  </si>
  <si>
    <t>What is the value of inventory cost (USD) reduced in the last 3 months?</t>
  </si>
  <si>
    <t>&gt;10K</t>
  </si>
  <si>
    <t>&gt;5K</t>
  </si>
  <si>
    <t>&gt;2K</t>
  </si>
  <si>
    <t>SC1.7</t>
  </si>
  <si>
    <t>What is the inventory level of finished goods in days- actual stock against target?(max 3 day stock)</t>
  </si>
  <si>
    <t>&gt;3</t>
  </si>
  <si>
    <t>&lt;2</t>
  </si>
  <si>
    <t>NA</t>
  </si>
  <si>
    <t>SC1.8</t>
  </si>
  <si>
    <t>Six Months Avg Monthly consumption of RM to theoritical BOM - Variance%</t>
  </si>
  <si>
    <t>&gt;15%</t>
  </si>
  <si>
    <t>&gt;5%</t>
  </si>
  <si>
    <t>&lt;5%</t>
  </si>
  <si>
    <t>SC1.9</t>
  </si>
  <si>
    <t>Inventory turns ( Annual Consumption/Stock)(As per policy)- overall inventory turn % to target</t>
  </si>
  <si>
    <t>&lt;90%</t>
  </si>
  <si>
    <t>&gt;90%</t>
  </si>
  <si>
    <t>&lt;110</t>
  </si>
  <si>
    <t>SC1.10</t>
  </si>
  <si>
    <t>Do you maintain your inventory as per the norms</t>
  </si>
  <si>
    <t>Always</t>
  </si>
  <si>
    <t>Normally</t>
  </si>
  <si>
    <t>Don't Know</t>
  </si>
  <si>
    <t>SC1.11</t>
  </si>
  <si>
    <t>Who reacts to the deviation</t>
  </si>
  <si>
    <t>PUR</t>
  </si>
  <si>
    <t>UH</t>
  </si>
  <si>
    <t>SH</t>
  </si>
  <si>
    <t>SS</t>
  </si>
  <si>
    <t>SC1.12</t>
  </si>
  <si>
    <t>What is your inventory Vs Physical stock accuracy</t>
  </si>
  <si>
    <t>Accurate</t>
  </si>
  <si>
    <t>Some deviation</t>
  </si>
  <si>
    <t>Can't Say</t>
  </si>
  <si>
    <t>SC1.13</t>
  </si>
  <si>
    <t>Do you have a corrective action if there are deviation</t>
  </si>
  <si>
    <t>SC1.14</t>
  </si>
  <si>
    <t>Do you still have repetition, for the same reason</t>
  </si>
  <si>
    <t>SC1.15</t>
  </si>
  <si>
    <t>Do you have an earmarked storage based on the inventory levels</t>
  </si>
  <si>
    <t>SC1.16</t>
  </si>
  <si>
    <t xml:space="preserve">Is it maintained all the time </t>
  </si>
  <si>
    <t>SC1.17</t>
  </si>
  <si>
    <t>Is there a corrective action in case of not maintinng earmarked storage area ?</t>
  </si>
  <si>
    <t>SC1.18</t>
  </si>
  <si>
    <t>If yes, Is it effective</t>
  </si>
  <si>
    <t>PRODUCTION PLANNING &amp; CONTROL</t>
  </si>
  <si>
    <t>SC2.1</t>
  </si>
  <si>
    <t>Are the machine scheduling guidelines followed while planning the production ?</t>
  </si>
  <si>
    <t>Some Times</t>
  </si>
  <si>
    <t>Never</t>
  </si>
  <si>
    <t>S</t>
  </si>
  <si>
    <t>SC2.2</t>
  </si>
  <si>
    <t>What is frequency of machine scheduling/ schedule updation in a month</t>
  </si>
  <si>
    <t>&lt;8</t>
  </si>
  <si>
    <t>8-9</t>
  </si>
  <si>
    <t>&gt;9</t>
  </si>
  <si>
    <t>Others</t>
  </si>
  <si>
    <t>SC2.3</t>
  </si>
  <si>
    <t>Do you change the schedule once it is released to production</t>
  </si>
  <si>
    <t>SC2.4</t>
  </si>
  <si>
    <t>Avg . How many times in a month you change your released plan ( Based on last 6 Months data)</t>
  </si>
  <si>
    <t>&lt;3</t>
  </si>
  <si>
    <t>&lt;5</t>
  </si>
  <si>
    <t>&gt;5</t>
  </si>
  <si>
    <t>SC2.5</t>
  </si>
  <si>
    <t>Do you have a system to measure the planning effectiveness ?</t>
  </si>
  <si>
    <t>SC2.6</t>
  </si>
  <si>
    <t>What is the actual 6monthly average utilistation adherence level against budget ?</t>
  </si>
  <si>
    <t>&lt;100%</t>
  </si>
  <si>
    <t>&gt;=100%</t>
  </si>
  <si>
    <t>SC2.7</t>
  </si>
  <si>
    <t>How many under utilisation cases have been converted into projects for improvement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</si>
</sst>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hidden="1"/>
    </xf>
    <xf numFmtId="0" fontId="4" fillId="2" borderId="1" xfId="1" applyFont="1" applyFill="1" applyBorder="1" applyAlignment="1" applyProtection="1">
      <alignment horizontal="left"/>
      <protection hidden="1"/>
    </xf>
    <xf numFmtId="0" fontId="4" fillId="2" borderId="1" xfId="1" applyFont="1" applyFill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left"/>
      <protection hidden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left" wrapText="1"/>
      <protection hidden="1"/>
    </xf>
    <xf numFmtId="0" fontId="4" fillId="2" borderId="1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 hidden="1"/>
    </xf>
    <xf numFmtId="0" fontId="0" fillId="0" borderId="0" xfId="0" applyAlignment="1">
      <alignment horizontal="left"/>
    </xf>
    <xf numFmtId="164" fontId="5" fillId="3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>
      <alignment horizontal="left"/>
    </xf>
    <xf numFmtId="0" fontId="4" fillId="2" borderId="2" xfId="0" applyFont="1" applyFill="1" applyBorder="1" applyAlignment="1">
      <alignment horizontal="left"/>
    </xf>
  </cellXfs>
  <cellStyles count="3">
    <cellStyle name="Normal" xfId="0" builtinId="0"/>
    <cellStyle name="Normal 2" xfId="2" xr:uid="{1FCDB235-F054-4F1B-8D35-8804BAC903B2}"/>
    <cellStyle name="Normal 3" xfId="1" xr:uid="{011C4540-6FF5-404D-B5F7-F730F8145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topLeftCell="L1" workbookViewId="0">
      <selection activeCell="U2" sqref="U2:U26"/>
    </sheetView>
  </sheetViews>
  <sheetFormatPr defaultRowHeight="14.5" x14ac:dyDescent="0.35"/>
  <cols>
    <col min="1" max="1" width="14.6328125" bestFit="1" customWidth="1"/>
    <col min="2" max="2" width="35.6328125" bestFit="1" customWidth="1"/>
    <col min="3" max="3" width="7.08984375" bestFit="1" customWidth="1"/>
    <col min="4" max="4" width="13.54296875" bestFit="1" customWidth="1"/>
    <col min="5" max="5" width="18.453125" bestFit="1" customWidth="1"/>
    <col min="6" max="6" width="22.453125" bestFit="1" customWidth="1"/>
    <col min="7" max="7" width="12.36328125" bestFit="1" customWidth="1"/>
    <col min="8" max="8" width="105.36328125" bestFit="1" customWidth="1"/>
    <col min="9" max="13" width="16.6328125" style="14" bestFit="1" customWidth="1"/>
    <col min="14" max="14" width="9.90625" bestFit="1" customWidth="1"/>
    <col min="15" max="15" width="8.36328125" style="16" bestFit="1" customWidth="1"/>
    <col min="16" max="16" width="10.90625" style="16" bestFit="1" customWidth="1"/>
    <col min="17" max="17" width="7.7265625" style="16" customWidth="1"/>
    <col min="18" max="18" width="10.54296875" style="16" bestFit="1" customWidth="1"/>
    <col min="19" max="19" width="15.81640625" bestFit="1" customWidth="1"/>
    <col min="20" max="20" width="10.81640625" bestFit="1" customWidth="1"/>
  </cols>
  <sheetData>
    <row r="1" spans="1:21" ht="15.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1" t="s">
        <v>18</v>
      </c>
      <c r="T1" s="1" t="s">
        <v>19</v>
      </c>
      <c r="U1" s="19" t="s">
        <v>108</v>
      </c>
    </row>
    <row r="2" spans="1:21" ht="15.5" x14ac:dyDescent="0.35">
      <c r="A2" s="2" t="s">
        <v>20</v>
      </c>
      <c r="B2" s="2" t="s">
        <v>21</v>
      </c>
      <c r="C2" s="4" t="s">
        <v>22</v>
      </c>
      <c r="D2" s="2"/>
      <c r="E2" s="2"/>
      <c r="F2" s="2">
        <v>0</v>
      </c>
      <c r="G2" s="2" t="s">
        <v>23</v>
      </c>
      <c r="H2" s="5" t="s">
        <v>24</v>
      </c>
      <c r="I2" s="11" t="s">
        <v>25</v>
      </c>
      <c r="J2" s="7" t="s">
        <v>26</v>
      </c>
      <c r="K2" s="7" t="s">
        <v>27</v>
      </c>
      <c r="L2" s="7" t="s">
        <v>28</v>
      </c>
      <c r="M2" s="7"/>
      <c r="N2" s="2"/>
      <c r="O2" s="15">
        <f>IF(N2=4,3,IF(N2=3,2,IF(N2=2,1,0)))</f>
        <v>0</v>
      </c>
      <c r="P2" s="15">
        <v>3</v>
      </c>
      <c r="Q2" s="17">
        <f>O2*P2/(3*S2)*T2</f>
        <v>0</v>
      </c>
      <c r="R2" s="15" t="s">
        <v>29</v>
      </c>
      <c r="S2" s="2">
        <f>SUM(P2:P26)</f>
        <v>63</v>
      </c>
      <c r="T2" s="2">
        <v>200</v>
      </c>
      <c r="U2" s="18">
        <f>3*P2/(3*S2)*T2</f>
        <v>9.5238095238095237</v>
      </c>
    </row>
    <row r="3" spans="1:21" ht="15.5" x14ac:dyDescent="0.35">
      <c r="A3" s="2" t="s">
        <v>20</v>
      </c>
      <c r="B3" s="2" t="s">
        <v>21</v>
      </c>
      <c r="C3" s="4" t="s">
        <v>30</v>
      </c>
      <c r="D3" s="2"/>
      <c r="E3" s="2"/>
      <c r="F3" s="2">
        <v>0</v>
      </c>
      <c r="G3" s="2" t="s">
        <v>23</v>
      </c>
      <c r="H3" s="5" t="s">
        <v>31</v>
      </c>
      <c r="I3" s="11" t="s">
        <v>32</v>
      </c>
      <c r="J3" s="7" t="s">
        <v>33</v>
      </c>
      <c r="K3" s="7" t="s">
        <v>34</v>
      </c>
      <c r="L3" s="7"/>
      <c r="M3" s="7"/>
      <c r="N3" s="2"/>
      <c r="O3" s="15">
        <f>IF(N3=1,3,IF(N3=2,2,0))</f>
        <v>0</v>
      </c>
      <c r="P3" s="15">
        <v>2</v>
      </c>
      <c r="Q3" s="17">
        <f t="shared" ref="Q3:Q26" si="0">O3*P3/(3*S3)*T3</f>
        <v>0</v>
      </c>
      <c r="R3" s="15" t="s">
        <v>35</v>
      </c>
      <c r="S3" s="2">
        <f>SUM(P2:P26)</f>
        <v>63</v>
      </c>
      <c r="T3" s="2">
        <v>200</v>
      </c>
      <c r="U3" s="18">
        <f t="shared" ref="U3:U26" si="1">3*P3/(3*S3)*T3</f>
        <v>6.3492063492063489</v>
      </c>
    </row>
    <row r="4" spans="1:21" ht="15.5" x14ac:dyDescent="0.35">
      <c r="A4" s="2" t="s">
        <v>20</v>
      </c>
      <c r="B4" s="2" t="s">
        <v>21</v>
      </c>
      <c r="C4" s="4" t="s">
        <v>36</v>
      </c>
      <c r="D4" s="2"/>
      <c r="E4" s="2"/>
      <c r="F4" s="2">
        <v>0</v>
      </c>
      <c r="G4" s="2" t="s">
        <v>23</v>
      </c>
      <c r="H4" s="5" t="s">
        <v>37</v>
      </c>
      <c r="I4" s="11" t="s">
        <v>38</v>
      </c>
      <c r="J4" s="7" t="s">
        <v>39</v>
      </c>
      <c r="K4" s="7" t="s">
        <v>40</v>
      </c>
      <c r="L4" s="7" t="s">
        <v>41</v>
      </c>
      <c r="M4" s="7"/>
      <c r="N4" s="2"/>
      <c r="O4" s="15">
        <f>IF(N4=4,3,IF(N4=3,2,IF(N4=2,1,0)))</f>
        <v>0</v>
      </c>
      <c r="P4" s="15">
        <v>3</v>
      </c>
      <c r="Q4" s="17">
        <f t="shared" si="0"/>
        <v>0</v>
      </c>
      <c r="R4" s="15" t="s">
        <v>29</v>
      </c>
      <c r="S4" s="2">
        <f>SUM(P2:P26)</f>
        <v>63</v>
      </c>
      <c r="T4" s="2">
        <v>200</v>
      </c>
      <c r="U4" s="18">
        <f t="shared" si="1"/>
        <v>9.5238095238095237</v>
      </c>
    </row>
    <row r="5" spans="1:21" ht="15.5" x14ac:dyDescent="0.35">
      <c r="A5" s="2" t="s">
        <v>20</v>
      </c>
      <c r="B5" s="2" t="s">
        <v>21</v>
      </c>
      <c r="C5" s="4" t="s">
        <v>42</v>
      </c>
      <c r="D5" s="2"/>
      <c r="E5" s="2"/>
      <c r="F5" s="2">
        <v>0</v>
      </c>
      <c r="G5" s="2" t="s">
        <v>23</v>
      </c>
      <c r="H5" s="5" t="s">
        <v>43</v>
      </c>
      <c r="I5" s="11" t="s">
        <v>44</v>
      </c>
      <c r="J5" s="7" t="s">
        <v>45</v>
      </c>
      <c r="K5" s="7"/>
      <c r="L5" s="7"/>
      <c r="M5" s="7"/>
      <c r="N5" s="2"/>
      <c r="O5" s="15">
        <f>IF(N2=2,0,IF(N5=1,3,0))</f>
        <v>0</v>
      </c>
      <c r="P5" s="15">
        <v>2</v>
      </c>
      <c r="Q5" s="17">
        <f t="shared" si="0"/>
        <v>0</v>
      </c>
      <c r="R5" s="15" t="s">
        <v>35</v>
      </c>
      <c r="S5" s="2">
        <f>SUM(P2:P26)</f>
        <v>63</v>
      </c>
      <c r="T5" s="2">
        <v>200</v>
      </c>
      <c r="U5" s="18">
        <f t="shared" si="1"/>
        <v>6.3492063492063489</v>
      </c>
    </row>
    <row r="6" spans="1:21" ht="15.5" x14ac:dyDescent="0.35">
      <c r="A6" s="2" t="s">
        <v>20</v>
      </c>
      <c r="B6" s="2" t="s">
        <v>21</v>
      </c>
      <c r="C6" s="4" t="s">
        <v>46</v>
      </c>
      <c r="D6" s="2"/>
      <c r="E6" s="8"/>
      <c r="F6" s="2">
        <v>0</v>
      </c>
      <c r="G6" s="2" t="s">
        <v>23</v>
      </c>
      <c r="H6" s="5" t="s">
        <v>47</v>
      </c>
      <c r="I6" s="11" t="s">
        <v>48</v>
      </c>
      <c r="J6" s="7" t="s">
        <v>38</v>
      </c>
      <c r="K6" s="7" t="s">
        <v>40</v>
      </c>
      <c r="L6" s="7" t="s">
        <v>41</v>
      </c>
      <c r="M6" s="7"/>
      <c r="N6" s="2"/>
      <c r="O6" s="15">
        <f>IF(N6=4,3,IF(N6=3,2,IF(N6=2,1,0)))</f>
        <v>0</v>
      </c>
      <c r="P6" s="15">
        <v>3</v>
      </c>
      <c r="Q6" s="17">
        <f t="shared" si="0"/>
        <v>0</v>
      </c>
      <c r="R6" s="15" t="s">
        <v>29</v>
      </c>
      <c r="S6" s="2">
        <f>SUM(P2:P26)</f>
        <v>63</v>
      </c>
      <c r="T6" s="2">
        <v>200</v>
      </c>
      <c r="U6" s="18">
        <f t="shared" si="1"/>
        <v>9.5238095238095237</v>
      </c>
    </row>
    <row r="7" spans="1:21" ht="15.5" x14ac:dyDescent="0.35">
      <c r="A7" s="2" t="s">
        <v>20</v>
      </c>
      <c r="B7" s="2" t="s">
        <v>21</v>
      </c>
      <c r="C7" s="4" t="s">
        <v>49</v>
      </c>
      <c r="D7" s="2"/>
      <c r="E7" s="2"/>
      <c r="F7" s="2">
        <v>0</v>
      </c>
      <c r="G7" s="2" t="s">
        <v>23</v>
      </c>
      <c r="H7" s="5" t="s">
        <v>50</v>
      </c>
      <c r="I7" s="11" t="s">
        <v>51</v>
      </c>
      <c r="J7" s="7" t="s">
        <v>52</v>
      </c>
      <c r="K7" s="7" t="s">
        <v>53</v>
      </c>
      <c r="L7" s="7">
        <v>0</v>
      </c>
      <c r="M7" s="7"/>
      <c r="N7" s="2"/>
      <c r="O7" s="15">
        <f>IF(N7=1,3,IF(N7=2,2,IF(N7=3,1,0)))</f>
        <v>0</v>
      </c>
      <c r="P7" s="15">
        <v>3</v>
      </c>
      <c r="Q7" s="17">
        <f t="shared" si="0"/>
        <v>0</v>
      </c>
      <c r="R7" s="15" t="s">
        <v>29</v>
      </c>
      <c r="S7" s="2">
        <f>SUM(P2:P26)</f>
        <v>63</v>
      </c>
      <c r="T7" s="2">
        <v>200</v>
      </c>
      <c r="U7" s="18">
        <f t="shared" si="1"/>
        <v>9.5238095238095237</v>
      </c>
    </row>
    <row r="8" spans="1:21" ht="15.5" x14ac:dyDescent="0.35">
      <c r="A8" s="2" t="s">
        <v>20</v>
      </c>
      <c r="B8" s="2" t="s">
        <v>21</v>
      </c>
      <c r="C8" s="4" t="s">
        <v>54</v>
      </c>
      <c r="D8" s="2"/>
      <c r="E8" s="2"/>
      <c r="F8" s="2">
        <v>0</v>
      </c>
      <c r="G8" s="2" t="s">
        <v>23</v>
      </c>
      <c r="H8" s="5" t="s">
        <v>55</v>
      </c>
      <c r="I8" s="11" t="s">
        <v>56</v>
      </c>
      <c r="J8" s="7">
        <v>3</v>
      </c>
      <c r="K8" s="7" t="s">
        <v>57</v>
      </c>
      <c r="L8" s="7" t="s">
        <v>58</v>
      </c>
      <c r="M8" s="7"/>
      <c r="N8" s="2"/>
      <c r="O8" s="15">
        <f>IF(N8=4,3,IF(N8=1,1,IF(N8=3,3,2)))</f>
        <v>2</v>
      </c>
      <c r="P8" s="15">
        <v>3</v>
      </c>
      <c r="Q8" s="17">
        <f t="shared" si="0"/>
        <v>6.3492063492063489</v>
      </c>
      <c r="R8" s="15" t="s">
        <v>29</v>
      </c>
      <c r="S8" s="2">
        <f>SUM(P2:P26)</f>
        <v>63</v>
      </c>
      <c r="T8" s="2">
        <v>200</v>
      </c>
      <c r="U8" s="18">
        <f t="shared" si="1"/>
        <v>9.5238095238095237</v>
      </c>
    </row>
    <row r="9" spans="1:21" ht="15.5" x14ac:dyDescent="0.35">
      <c r="A9" s="2" t="s">
        <v>20</v>
      </c>
      <c r="B9" s="2" t="s">
        <v>21</v>
      </c>
      <c r="C9" s="4" t="s">
        <v>59</v>
      </c>
      <c r="D9" s="2"/>
      <c r="E9" s="2"/>
      <c r="F9" s="2">
        <v>0</v>
      </c>
      <c r="G9" s="2" t="s">
        <v>23</v>
      </c>
      <c r="H9" s="5" t="s">
        <v>60</v>
      </c>
      <c r="I9" s="11" t="s">
        <v>61</v>
      </c>
      <c r="J9" s="7" t="s">
        <v>62</v>
      </c>
      <c r="K9" s="7" t="s">
        <v>63</v>
      </c>
      <c r="L9" s="7"/>
      <c r="M9" s="7"/>
      <c r="N9" s="2"/>
      <c r="O9" s="15">
        <f>IF(N9=3,3,IF(N9=2,2,0))</f>
        <v>0</v>
      </c>
      <c r="P9" s="15">
        <v>3</v>
      </c>
      <c r="Q9" s="17">
        <f t="shared" si="0"/>
        <v>0</v>
      </c>
      <c r="R9" s="15" t="s">
        <v>29</v>
      </c>
      <c r="S9" s="2">
        <f>SUM(P2:P26)</f>
        <v>63</v>
      </c>
      <c r="T9" s="2">
        <v>200</v>
      </c>
      <c r="U9" s="18">
        <f t="shared" si="1"/>
        <v>9.5238095238095237</v>
      </c>
    </row>
    <row r="10" spans="1:21" ht="15.5" x14ac:dyDescent="0.35">
      <c r="A10" s="2" t="s">
        <v>20</v>
      </c>
      <c r="B10" s="2" t="s">
        <v>21</v>
      </c>
      <c r="C10" s="4" t="s">
        <v>64</v>
      </c>
      <c r="D10" s="2"/>
      <c r="E10" s="2"/>
      <c r="F10" s="2">
        <v>0</v>
      </c>
      <c r="G10" s="2" t="s">
        <v>23</v>
      </c>
      <c r="H10" s="5" t="s">
        <v>65</v>
      </c>
      <c r="I10" s="11" t="s">
        <v>26</v>
      </c>
      <c r="J10" s="7" t="s">
        <v>27</v>
      </c>
      <c r="K10" s="7" t="s">
        <v>66</v>
      </c>
      <c r="L10" s="7" t="s">
        <v>67</v>
      </c>
      <c r="M10" s="7" t="s">
        <v>68</v>
      </c>
      <c r="N10" s="2"/>
      <c r="O10" s="15">
        <f>IF(N10=3,3,IF(N10=2,2,IF(N10=5,0,IF(N10=4,2,0))))</f>
        <v>0</v>
      </c>
      <c r="P10" s="15">
        <v>3</v>
      </c>
      <c r="Q10" s="17">
        <f t="shared" si="0"/>
        <v>0</v>
      </c>
      <c r="R10" s="15" t="s">
        <v>29</v>
      </c>
      <c r="S10" s="2">
        <f>SUM(P2:P26)</f>
        <v>63</v>
      </c>
      <c r="T10" s="2">
        <v>200</v>
      </c>
      <c r="U10" s="18">
        <f t="shared" si="1"/>
        <v>9.5238095238095237</v>
      </c>
    </row>
    <row r="11" spans="1:21" ht="15.5" x14ac:dyDescent="0.35">
      <c r="A11" s="2" t="s">
        <v>20</v>
      </c>
      <c r="B11" s="2" t="s">
        <v>21</v>
      </c>
      <c r="C11" s="4" t="s">
        <v>69</v>
      </c>
      <c r="D11" s="2"/>
      <c r="E11" s="2"/>
      <c r="F11" s="2">
        <v>0</v>
      </c>
      <c r="G11" s="2" t="s">
        <v>23</v>
      </c>
      <c r="H11" s="5" t="s">
        <v>70</v>
      </c>
      <c r="I11" s="11" t="s">
        <v>71</v>
      </c>
      <c r="J11" s="7" t="s">
        <v>72</v>
      </c>
      <c r="K11" s="7" t="s">
        <v>73</v>
      </c>
      <c r="L11" s="7"/>
      <c r="M11" s="7"/>
      <c r="N11" s="2"/>
      <c r="O11" s="15">
        <f>IF(N11=1,3,IF(N11=2,2,0))</f>
        <v>0</v>
      </c>
      <c r="P11" s="15">
        <v>3</v>
      </c>
      <c r="Q11" s="17">
        <f t="shared" si="0"/>
        <v>0</v>
      </c>
      <c r="R11" s="15" t="s">
        <v>29</v>
      </c>
      <c r="S11" s="2">
        <f>SUM(P2:P26)</f>
        <v>63</v>
      </c>
      <c r="T11" s="2">
        <v>200</v>
      </c>
      <c r="U11" s="18">
        <f t="shared" si="1"/>
        <v>9.5238095238095237</v>
      </c>
    </row>
    <row r="12" spans="1:21" ht="15.5" x14ac:dyDescent="0.35">
      <c r="A12" s="2" t="s">
        <v>20</v>
      </c>
      <c r="B12" s="2" t="s">
        <v>21</v>
      </c>
      <c r="C12" s="4" t="s">
        <v>74</v>
      </c>
      <c r="D12" s="2"/>
      <c r="E12" s="2"/>
      <c r="F12" s="2">
        <v>0</v>
      </c>
      <c r="G12" s="2" t="s">
        <v>23</v>
      </c>
      <c r="H12" s="5" t="s">
        <v>75</v>
      </c>
      <c r="I12" s="11" t="s">
        <v>76</v>
      </c>
      <c r="J12" s="7" t="s">
        <v>77</v>
      </c>
      <c r="K12" s="7" t="s">
        <v>78</v>
      </c>
      <c r="L12" s="7" t="s">
        <v>79</v>
      </c>
      <c r="M12" s="7"/>
      <c r="N12" s="2"/>
      <c r="O12" s="15">
        <f>IF(N12=4,3,IF(N12=3,3,IF(N12=2,1,0)))</f>
        <v>0</v>
      </c>
      <c r="P12" s="15">
        <v>2</v>
      </c>
      <c r="Q12" s="17">
        <f t="shared" si="0"/>
        <v>0</v>
      </c>
      <c r="R12" s="15" t="s">
        <v>35</v>
      </c>
      <c r="S12" s="2">
        <f>SUM(P2:P26)</f>
        <v>63</v>
      </c>
      <c r="T12" s="2">
        <v>200</v>
      </c>
      <c r="U12" s="18">
        <f t="shared" si="1"/>
        <v>6.3492063492063489</v>
      </c>
    </row>
    <row r="13" spans="1:21" ht="15.5" x14ac:dyDescent="0.35">
      <c r="A13" s="2" t="s">
        <v>20</v>
      </c>
      <c r="B13" s="2" t="s">
        <v>21</v>
      </c>
      <c r="C13" s="4" t="s">
        <v>80</v>
      </c>
      <c r="D13" s="2"/>
      <c r="E13" s="2"/>
      <c r="F13" s="2">
        <v>0</v>
      </c>
      <c r="G13" s="2" t="s">
        <v>23</v>
      </c>
      <c r="H13" s="5" t="s">
        <v>81</v>
      </c>
      <c r="I13" s="11" t="s">
        <v>82</v>
      </c>
      <c r="J13" s="7" t="s">
        <v>83</v>
      </c>
      <c r="K13" s="7" t="s">
        <v>84</v>
      </c>
      <c r="L13" s="7"/>
      <c r="M13" s="7"/>
      <c r="N13" s="2"/>
      <c r="O13" s="15">
        <f>IF(N13=1,3,IF(N13=2,2,0))</f>
        <v>0</v>
      </c>
      <c r="P13" s="15">
        <v>3</v>
      </c>
      <c r="Q13" s="17">
        <f t="shared" si="0"/>
        <v>0</v>
      </c>
      <c r="R13" s="15" t="s">
        <v>29</v>
      </c>
      <c r="S13" s="2">
        <f>SUM(P2:P26)</f>
        <v>63</v>
      </c>
      <c r="T13" s="2">
        <v>200</v>
      </c>
      <c r="U13" s="18">
        <f t="shared" si="1"/>
        <v>9.5238095238095237</v>
      </c>
    </row>
    <row r="14" spans="1:21" ht="15.5" x14ac:dyDescent="0.35">
      <c r="A14" s="2" t="s">
        <v>20</v>
      </c>
      <c r="B14" s="2" t="s">
        <v>21</v>
      </c>
      <c r="C14" s="4" t="s">
        <v>85</v>
      </c>
      <c r="D14" s="2"/>
      <c r="E14" s="2"/>
      <c r="F14" s="2">
        <v>0</v>
      </c>
      <c r="G14" s="2" t="s">
        <v>23</v>
      </c>
      <c r="H14" s="5" t="s">
        <v>86</v>
      </c>
      <c r="I14" s="11" t="s">
        <v>44</v>
      </c>
      <c r="J14" s="7" t="s">
        <v>45</v>
      </c>
      <c r="K14" s="7" t="s">
        <v>58</v>
      </c>
      <c r="L14" s="7"/>
      <c r="M14" s="7"/>
      <c r="N14" s="2"/>
      <c r="O14" s="15">
        <f>IF(N14=1,3,IF(N14=3,3,0))</f>
        <v>0</v>
      </c>
      <c r="P14" s="15">
        <v>2</v>
      </c>
      <c r="Q14" s="17">
        <f t="shared" si="0"/>
        <v>0</v>
      </c>
      <c r="R14" s="15" t="s">
        <v>35</v>
      </c>
      <c r="S14" s="2">
        <f>SUM(P2:P26)</f>
        <v>63</v>
      </c>
      <c r="T14" s="2">
        <v>200</v>
      </c>
      <c r="U14" s="18">
        <f t="shared" si="1"/>
        <v>6.3492063492063489</v>
      </c>
    </row>
    <row r="15" spans="1:21" ht="15.5" x14ac:dyDescent="0.35">
      <c r="A15" s="2" t="s">
        <v>20</v>
      </c>
      <c r="B15" s="2" t="s">
        <v>21</v>
      </c>
      <c r="C15" s="4" t="s">
        <v>87</v>
      </c>
      <c r="D15" s="2"/>
      <c r="E15" s="2"/>
      <c r="F15" s="2">
        <v>0</v>
      </c>
      <c r="G15" s="2" t="s">
        <v>23</v>
      </c>
      <c r="H15" s="6" t="s">
        <v>88</v>
      </c>
      <c r="I15" s="11" t="s">
        <v>44</v>
      </c>
      <c r="J15" s="7" t="s">
        <v>45</v>
      </c>
      <c r="K15" s="7" t="s">
        <v>58</v>
      </c>
      <c r="L15" s="7"/>
      <c r="M15" s="7"/>
      <c r="N15" s="2"/>
      <c r="O15" s="15">
        <f>IF(N15=1,3,IF(N15=3,3,0))</f>
        <v>0</v>
      </c>
      <c r="P15" s="15">
        <v>3</v>
      </c>
      <c r="Q15" s="17">
        <f t="shared" si="0"/>
        <v>0</v>
      </c>
      <c r="R15" s="15" t="s">
        <v>29</v>
      </c>
      <c r="S15" s="2">
        <f>SUM(P2:P26)</f>
        <v>63</v>
      </c>
      <c r="T15" s="2">
        <v>200</v>
      </c>
      <c r="U15" s="18">
        <f t="shared" si="1"/>
        <v>9.5238095238095237</v>
      </c>
    </row>
    <row r="16" spans="1:21" ht="15.5" x14ac:dyDescent="0.35">
      <c r="A16" s="2" t="s">
        <v>20</v>
      </c>
      <c r="B16" s="2" t="s">
        <v>21</v>
      </c>
      <c r="C16" s="4" t="s">
        <v>89</v>
      </c>
      <c r="D16" s="2"/>
      <c r="E16" s="2"/>
      <c r="F16" s="2">
        <v>0</v>
      </c>
      <c r="G16" s="2" t="s">
        <v>23</v>
      </c>
      <c r="H16" s="5" t="s">
        <v>90</v>
      </c>
      <c r="I16" s="11" t="s">
        <v>44</v>
      </c>
      <c r="J16" s="7" t="s">
        <v>45</v>
      </c>
      <c r="K16" s="7"/>
      <c r="L16" s="7"/>
      <c r="M16" s="7"/>
      <c r="N16" s="2"/>
      <c r="O16" s="15">
        <f>IF(N16=1,3,0)</f>
        <v>0</v>
      </c>
      <c r="P16" s="15">
        <v>2</v>
      </c>
      <c r="Q16" s="17">
        <f t="shared" si="0"/>
        <v>0</v>
      </c>
      <c r="R16" s="15" t="s">
        <v>35</v>
      </c>
      <c r="S16" s="2">
        <f>SUM(P2:P26)</f>
        <v>63</v>
      </c>
      <c r="T16" s="2">
        <v>200</v>
      </c>
      <c r="U16" s="18">
        <f t="shared" si="1"/>
        <v>6.3492063492063489</v>
      </c>
    </row>
    <row r="17" spans="1:21" ht="15.5" x14ac:dyDescent="0.35">
      <c r="A17" s="2" t="s">
        <v>20</v>
      </c>
      <c r="B17" s="2" t="s">
        <v>21</v>
      </c>
      <c r="C17" s="4" t="s">
        <v>91</v>
      </c>
      <c r="D17" s="2"/>
      <c r="E17" s="2"/>
      <c r="F17" s="2">
        <v>0</v>
      </c>
      <c r="G17" s="2" t="s">
        <v>23</v>
      </c>
      <c r="H17" s="5" t="s">
        <v>92</v>
      </c>
      <c r="I17" s="11" t="s">
        <v>44</v>
      </c>
      <c r="J17" s="7" t="s">
        <v>45</v>
      </c>
      <c r="K17" s="7"/>
      <c r="L17" s="7"/>
      <c r="M17" s="7"/>
      <c r="N17" s="2"/>
      <c r="O17" s="15">
        <f>IF(N17=1,3,0)</f>
        <v>0</v>
      </c>
      <c r="P17" s="15">
        <v>3</v>
      </c>
      <c r="Q17" s="17">
        <f t="shared" si="0"/>
        <v>0</v>
      </c>
      <c r="R17" s="15" t="s">
        <v>29</v>
      </c>
      <c r="S17" s="2">
        <f>SUM(P2:P26)</f>
        <v>63</v>
      </c>
      <c r="T17" s="2">
        <v>200</v>
      </c>
      <c r="U17" s="18">
        <f t="shared" si="1"/>
        <v>9.5238095238095237</v>
      </c>
    </row>
    <row r="18" spans="1:21" ht="15.5" x14ac:dyDescent="0.35">
      <c r="A18" s="2" t="s">
        <v>20</v>
      </c>
      <c r="B18" s="2" t="s">
        <v>21</v>
      </c>
      <c r="C18" s="4" t="s">
        <v>93</v>
      </c>
      <c r="D18" s="2"/>
      <c r="E18" s="2"/>
      <c r="F18" s="2">
        <v>0</v>
      </c>
      <c r="G18" s="2" t="s">
        <v>23</v>
      </c>
      <c r="H18" s="5" t="s">
        <v>94</v>
      </c>
      <c r="I18" s="11" t="s">
        <v>44</v>
      </c>
      <c r="J18" s="7" t="s">
        <v>45</v>
      </c>
      <c r="K18" s="7"/>
      <c r="L18" s="7"/>
      <c r="M18" s="7"/>
      <c r="N18" s="2"/>
      <c r="O18" s="15">
        <f>IF(N18=1,3,0)</f>
        <v>0</v>
      </c>
      <c r="P18" s="15">
        <v>2</v>
      </c>
      <c r="Q18" s="17">
        <f t="shared" si="0"/>
        <v>0</v>
      </c>
      <c r="R18" s="15" t="s">
        <v>35</v>
      </c>
      <c r="S18" s="2">
        <f>SUM(P2:P26)</f>
        <v>63</v>
      </c>
      <c r="T18" s="2">
        <v>200</v>
      </c>
      <c r="U18" s="18">
        <f t="shared" si="1"/>
        <v>6.3492063492063489</v>
      </c>
    </row>
    <row r="19" spans="1:21" ht="15.5" x14ac:dyDescent="0.35">
      <c r="A19" s="2" t="s">
        <v>20</v>
      </c>
      <c r="B19" s="2" t="s">
        <v>21</v>
      </c>
      <c r="C19" s="4" t="s">
        <v>95</v>
      </c>
      <c r="D19" s="2"/>
      <c r="E19" s="8"/>
      <c r="F19" s="2">
        <v>0</v>
      </c>
      <c r="G19" s="2" t="s">
        <v>23</v>
      </c>
      <c r="H19" s="5" t="s">
        <v>96</v>
      </c>
      <c r="I19" s="11" t="s">
        <v>44</v>
      </c>
      <c r="J19" s="7" t="s">
        <v>45</v>
      </c>
      <c r="K19" s="7"/>
      <c r="L19" s="7"/>
      <c r="M19" s="7"/>
      <c r="N19" s="2"/>
      <c r="O19" s="15">
        <f>IF(N19=1,3,0)</f>
        <v>0</v>
      </c>
      <c r="P19" s="15">
        <v>3</v>
      </c>
      <c r="Q19" s="17">
        <f t="shared" si="0"/>
        <v>0</v>
      </c>
      <c r="R19" s="15" t="s">
        <v>29</v>
      </c>
      <c r="S19" s="2">
        <f>SUM(P2:P26)</f>
        <v>63</v>
      </c>
      <c r="T19" s="2">
        <v>200</v>
      </c>
      <c r="U19" s="18">
        <f t="shared" si="1"/>
        <v>9.5238095238095237</v>
      </c>
    </row>
    <row r="20" spans="1:21" ht="15.5" x14ac:dyDescent="0.35">
      <c r="A20" s="2" t="s">
        <v>20</v>
      </c>
      <c r="B20" s="2" t="s">
        <v>97</v>
      </c>
      <c r="C20" s="4" t="s">
        <v>98</v>
      </c>
      <c r="D20" s="2"/>
      <c r="E20" s="8"/>
      <c r="F20" s="2">
        <v>0</v>
      </c>
      <c r="G20" s="2" t="s">
        <v>23</v>
      </c>
      <c r="H20" s="4" t="s">
        <v>99</v>
      </c>
      <c r="I20" s="12" t="s">
        <v>71</v>
      </c>
      <c r="J20" s="7" t="s">
        <v>100</v>
      </c>
      <c r="K20" s="7" t="s">
        <v>101</v>
      </c>
      <c r="L20" s="7"/>
      <c r="M20" s="7"/>
      <c r="N20" s="2"/>
      <c r="O20" s="15">
        <f>IF(N20=1,3,IF(N20=2,2,0))</f>
        <v>0</v>
      </c>
      <c r="P20" s="15">
        <v>1</v>
      </c>
      <c r="Q20" s="17">
        <f t="shared" si="0"/>
        <v>0</v>
      </c>
      <c r="R20" s="15" t="s">
        <v>102</v>
      </c>
      <c r="S20" s="2">
        <f>SUM(P2:P26)</f>
        <v>63</v>
      </c>
      <c r="T20" s="2">
        <v>200</v>
      </c>
      <c r="U20" s="18">
        <f t="shared" si="1"/>
        <v>3.1746031746031744</v>
      </c>
    </row>
    <row r="21" spans="1:21" ht="15.5" x14ac:dyDescent="0.35">
      <c r="A21" s="2" t="s">
        <v>20</v>
      </c>
      <c r="B21" s="2" t="s">
        <v>97</v>
      </c>
      <c r="C21" s="4" t="s">
        <v>103</v>
      </c>
      <c r="D21" s="2"/>
      <c r="E21" s="8"/>
      <c r="F21" s="2">
        <v>0</v>
      </c>
      <c r="G21" s="2" t="s">
        <v>23</v>
      </c>
      <c r="H21" s="4" t="s">
        <v>104</v>
      </c>
      <c r="I21" s="12" t="s">
        <v>105</v>
      </c>
      <c r="J21" s="9" t="s">
        <v>106</v>
      </c>
      <c r="K21" s="7" t="s">
        <v>107</v>
      </c>
      <c r="L21" s="7" t="s">
        <v>108</v>
      </c>
      <c r="M21" s="7"/>
      <c r="N21" s="2"/>
      <c r="O21" s="15">
        <f>IF(N21=1,3,IF(N21=2,2,0))</f>
        <v>0</v>
      </c>
      <c r="P21" s="15">
        <v>2</v>
      </c>
      <c r="Q21" s="17">
        <f t="shared" si="0"/>
        <v>0</v>
      </c>
      <c r="R21" s="15" t="s">
        <v>35</v>
      </c>
      <c r="S21" s="2">
        <f>SUM(P2:P26)</f>
        <v>63</v>
      </c>
      <c r="T21" s="2">
        <v>200</v>
      </c>
      <c r="U21" s="18">
        <f t="shared" si="1"/>
        <v>6.3492063492063489</v>
      </c>
    </row>
    <row r="22" spans="1:21" ht="15.5" x14ac:dyDescent="0.35">
      <c r="A22" s="2" t="s">
        <v>20</v>
      </c>
      <c r="B22" s="2" t="s">
        <v>97</v>
      </c>
      <c r="C22" s="4" t="s">
        <v>109</v>
      </c>
      <c r="D22" s="2"/>
      <c r="E22" s="8"/>
      <c r="F22" s="2">
        <v>0</v>
      </c>
      <c r="G22" s="2" t="s">
        <v>23</v>
      </c>
      <c r="H22" s="4" t="s">
        <v>110</v>
      </c>
      <c r="I22" s="11" t="s">
        <v>44</v>
      </c>
      <c r="J22" s="7" t="s">
        <v>45</v>
      </c>
      <c r="K22" s="7"/>
      <c r="L22" s="7"/>
      <c r="M22" s="7"/>
      <c r="N22" s="2"/>
      <c r="O22" s="15">
        <f>IF(N22=2,3,0)</f>
        <v>0</v>
      </c>
      <c r="P22" s="15">
        <v>2</v>
      </c>
      <c r="Q22" s="17">
        <f t="shared" si="0"/>
        <v>0</v>
      </c>
      <c r="R22" s="15" t="s">
        <v>35</v>
      </c>
      <c r="S22" s="2">
        <f>SUM(P2:P26)</f>
        <v>63</v>
      </c>
      <c r="T22" s="2">
        <v>200</v>
      </c>
      <c r="U22" s="18">
        <f t="shared" si="1"/>
        <v>6.3492063492063489</v>
      </c>
    </row>
    <row r="23" spans="1:21" ht="15.5" x14ac:dyDescent="0.35">
      <c r="A23" s="2" t="s">
        <v>20</v>
      </c>
      <c r="B23" s="2" t="s">
        <v>97</v>
      </c>
      <c r="C23" s="4" t="s">
        <v>111</v>
      </c>
      <c r="D23" s="2"/>
      <c r="E23" s="2"/>
      <c r="F23" s="2">
        <v>0</v>
      </c>
      <c r="G23" s="2" t="s">
        <v>23</v>
      </c>
      <c r="H23" s="10" t="s">
        <v>112</v>
      </c>
      <c r="I23" s="13">
        <v>1</v>
      </c>
      <c r="J23" s="7" t="s">
        <v>113</v>
      </c>
      <c r="K23" s="7" t="s">
        <v>114</v>
      </c>
      <c r="L23" s="7" t="s">
        <v>115</v>
      </c>
      <c r="M23" s="7"/>
      <c r="N23" s="2"/>
      <c r="O23" s="15">
        <f>IF(N23=1,3,IF(N23=2,2,IF(N23=3,1,0)))</f>
        <v>0</v>
      </c>
      <c r="P23" s="15">
        <v>3</v>
      </c>
      <c r="Q23" s="17">
        <f t="shared" si="0"/>
        <v>0</v>
      </c>
      <c r="R23" s="15" t="s">
        <v>29</v>
      </c>
      <c r="S23" s="2">
        <f>SUM(P2:P26)</f>
        <v>63</v>
      </c>
      <c r="T23" s="2">
        <v>200</v>
      </c>
      <c r="U23" s="18">
        <f t="shared" si="1"/>
        <v>9.5238095238095237</v>
      </c>
    </row>
    <row r="24" spans="1:21" ht="15.5" x14ac:dyDescent="0.35">
      <c r="A24" s="2" t="s">
        <v>20</v>
      </c>
      <c r="B24" s="2" t="s">
        <v>97</v>
      </c>
      <c r="C24" s="4" t="s">
        <v>116</v>
      </c>
      <c r="D24" s="2"/>
      <c r="E24" s="8"/>
      <c r="F24" s="2">
        <v>0</v>
      </c>
      <c r="G24" s="2" t="s">
        <v>23</v>
      </c>
      <c r="H24" s="4" t="s">
        <v>117</v>
      </c>
      <c r="I24" s="11" t="s">
        <v>44</v>
      </c>
      <c r="J24" s="7" t="s">
        <v>45</v>
      </c>
      <c r="K24" s="7"/>
      <c r="L24" s="7"/>
      <c r="M24" s="7"/>
      <c r="N24" s="2"/>
      <c r="O24" s="15">
        <f>IF(N24=1,3,0)</f>
        <v>0</v>
      </c>
      <c r="P24" s="15">
        <v>1</v>
      </c>
      <c r="Q24" s="17">
        <f t="shared" si="0"/>
        <v>0</v>
      </c>
      <c r="R24" s="15" t="s">
        <v>102</v>
      </c>
      <c r="S24" s="2">
        <f>SUM(P2:P26)</f>
        <v>63</v>
      </c>
      <c r="T24" s="2">
        <v>200</v>
      </c>
      <c r="U24" s="18">
        <f t="shared" si="1"/>
        <v>3.1746031746031744</v>
      </c>
    </row>
    <row r="25" spans="1:21" ht="15.5" x14ac:dyDescent="0.35">
      <c r="A25" s="2" t="s">
        <v>20</v>
      </c>
      <c r="B25" s="2" t="s">
        <v>97</v>
      </c>
      <c r="C25" s="4" t="s">
        <v>118</v>
      </c>
      <c r="D25" s="2"/>
      <c r="E25" s="8"/>
      <c r="F25" s="2">
        <v>0</v>
      </c>
      <c r="G25" s="2" t="s">
        <v>23</v>
      </c>
      <c r="H25" s="4" t="s">
        <v>119</v>
      </c>
      <c r="I25" s="12" t="s">
        <v>27</v>
      </c>
      <c r="J25" s="7" t="s">
        <v>66</v>
      </c>
      <c r="K25" s="7" t="s">
        <v>120</v>
      </c>
      <c r="L25" s="7" t="s">
        <v>121</v>
      </c>
      <c r="M25" s="7"/>
      <c r="N25" s="2"/>
      <c r="O25" s="15">
        <f>IF(N25=4,3,IF(N25=3,2,IF(N25=2,1,0)))</f>
        <v>0</v>
      </c>
      <c r="P25" s="15">
        <v>3</v>
      </c>
      <c r="Q25" s="17">
        <f t="shared" si="0"/>
        <v>0</v>
      </c>
      <c r="R25" s="15" t="s">
        <v>29</v>
      </c>
      <c r="S25" s="2">
        <f>SUM(P2:P26)</f>
        <v>63</v>
      </c>
      <c r="T25" s="2">
        <v>200</v>
      </c>
      <c r="U25" s="18">
        <f t="shared" si="1"/>
        <v>9.5238095238095237</v>
      </c>
    </row>
    <row r="26" spans="1:21" ht="15.5" x14ac:dyDescent="0.35">
      <c r="A26" s="2" t="s">
        <v>20</v>
      </c>
      <c r="B26" s="2" t="s">
        <v>97</v>
      </c>
      <c r="C26" s="4" t="s">
        <v>122</v>
      </c>
      <c r="D26" s="2"/>
      <c r="E26" s="2"/>
      <c r="F26" s="2">
        <v>0</v>
      </c>
      <c r="G26" s="2" t="s">
        <v>23</v>
      </c>
      <c r="H26" s="4" t="s">
        <v>123</v>
      </c>
      <c r="I26" s="12" t="s">
        <v>26</v>
      </c>
      <c r="J26" s="7" t="s">
        <v>27</v>
      </c>
      <c r="K26" s="7" t="s">
        <v>66</v>
      </c>
      <c r="L26" s="7" t="s">
        <v>67</v>
      </c>
      <c r="M26" s="7"/>
      <c r="N26" s="2"/>
      <c r="O26" s="15">
        <f>IF(N26=4,3,IF(N26=3,2,IF(N26=2,1,0)))</f>
        <v>0</v>
      </c>
      <c r="P26" s="15">
        <v>3</v>
      </c>
      <c r="Q26" s="17">
        <f t="shared" si="0"/>
        <v>0</v>
      </c>
      <c r="R26" s="15" t="s">
        <v>29</v>
      </c>
      <c r="S26" s="2">
        <f>SUM(P2:P26)</f>
        <v>63</v>
      </c>
      <c r="T26" s="2">
        <v>200</v>
      </c>
      <c r="U26" s="18">
        <f t="shared" si="1"/>
        <v>9.5238095238095237</v>
      </c>
    </row>
    <row r="27" spans="1:21" x14ac:dyDescent="0.35">
      <c r="P27" s="16">
        <f>SUM(P2:P26)</f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Chandramouli Madhavan</dc:creator>
  <cp:lastModifiedBy>Chandramouli LM</cp:lastModifiedBy>
  <dcterms:created xsi:type="dcterms:W3CDTF">2015-06-05T18:17:20Z</dcterms:created>
  <dcterms:modified xsi:type="dcterms:W3CDTF">2024-05-15T08:12:56Z</dcterms:modified>
</cp:coreProperties>
</file>