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CTION" sheetId="1" r:id="rId4"/>
  </sheets>
  <definedNames/>
  <calcPr/>
</workbook>
</file>

<file path=xl/sharedStrings.xml><?xml version="1.0" encoding="utf-8"?>
<sst xmlns="http://schemas.openxmlformats.org/spreadsheetml/2006/main" count="1247" uniqueCount="419">
  <si>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</si>
  <si>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</si>
  <si>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</si>
  <si>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</si>
  <si>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</si>
  <si>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</si>
  <si>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</si>
  <si>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</si>
  <si>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</si>
  <si>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</si>
  <si>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</si>
  <si>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</si>
  <si>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</si>
  <si>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</si>
  <si>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</si>
  <si>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</si>
  <si>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</si>
  <si>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</si>
  <si>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</si>
  <si>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</si>
  <si>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OTHERs</t>
  </si>
  <si>
    <t>Look At</t>
  </si>
  <si>
    <t>Look For</t>
  </si>
  <si>
    <t>PRODUCTION</t>
  </si>
  <si>
    <t>GENERAL</t>
  </si>
  <si>
    <t>P1.1</t>
  </si>
  <si>
    <t>SELECT</t>
  </si>
  <si>
    <t xml:space="preserve">What % of employees have been trained on the written procedures specific to their function?	</t>
  </si>
  <si>
    <t>&lt;50</t>
  </si>
  <si>
    <t>&lt;75</t>
  </si>
  <si>
    <t>&lt;85</t>
  </si>
  <si>
    <t>&gt;90</t>
  </si>
  <si>
    <t>R</t>
  </si>
  <si>
    <t>P1.1.1</t>
  </si>
  <si>
    <t>What percentage of your employees are fully aware of all your procedures ?</t>
  </si>
  <si>
    <t>P1.1.2</t>
  </si>
  <si>
    <t xml:space="preserve">What % of employees have access to procedures ? </t>
  </si>
  <si>
    <t>&lt;70</t>
  </si>
  <si>
    <t>&gt;70</t>
  </si>
  <si>
    <t>S</t>
  </si>
  <si>
    <t>P1.2</t>
  </si>
  <si>
    <t xml:space="preserve">Have you ever received a non - compliance for procedure inadequacy by Customer audit or 3rd party  ?	</t>
  </si>
  <si>
    <t>YES</t>
  </si>
  <si>
    <t>NO</t>
  </si>
  <si>
    <t>P1.2.1</t>
  </si>
  <si>
    <t>Has it been resolved and the NC closed ?</t>
  </si>
  <si>
    <t>I</t>
  </si>
  <si>
    <t>PREPARATION</t>
  </si>
  <si>
    <t>P2.1</t>
  </si>
  <si>
    <t>Do you have a system of planning your production through SAP MRP ?</t>
  </si>
  <si>
    <t>P2.2</t>
  </si>
  <si>
    <t>NUMERIC</t>
  </si>
  <si>
    <t>Your plans are freezed for how many days ?</t>
  </si>
  <si>
    <t>P2.3</t>
  </si>
  <si>
    <t>If there are changes with in freezed days , who authorizes ?</t>
  </si>
  <si>
    <t>UH</t>
  </si>
  <si>
    <t>PLH</t>
  </si>
  <si>
    <t>PRH</t>
  </si>
  <si>
    <t>RMH</t>
  </si>
  <si>
    <t>P2.4</t>
  </si>
  <si>
    <t xml:space="preserve">Average how many times the production has been stopped due to stock out in a month ? </t>
  </si>
  <si>
    <t>&lt;3</t>
  </si>
  <si>
    <t>&gt;3</t>
  </si>
  <si>
    <t>P2.5</t>
  </si>
  <si>
    <t>What % of stock outs are brought down with specific projects  in the last 6 months? (Give 100 if no stock-outs)</t>
  </si>
  <si>
    <t>&gt;75</t>
  </si>
  <si>
    <t>MACHINE OPERATION</t>
  </si>
  <si>
    <t>P3.1</t>
  </si>
  <si>
    <t>What % empoyees are fully aware of SOPs and use them ?</t>
  </si>
  <si>
    <t>&lt;80</t>
  </si>
  <si>
    <t>&gt;80</t>
  </si>
  <si>
    <t>P3.2</t>
  </si>
  <si>
    <t>What % of employees who have joined for the last 1 year have been evaluated for comeptency to operate machines ?</t>
  </si>
  <si>
    <t>P3.3</t>
  </si>
  <si>
    <t>Do you have a plan / calendar for regular operator skill upgradation training ?</t>
  </si>
  <si>
    <t>P3.4</t>
  </si>
  <si>
    <t>How many formal training for skill enhancement is conducted for the operator in the last 1 year ?</t>
  </si>
  <si>
    <t>&lt;2</t>
  </si>
  <si>
    <t>&lt;4</t>
  </si>
  <si>
    <t>&lt;7</t>
  </si>
  <si>
    <t>&gt;=7</t>
  </si>
  <si>
    <t>P3.5</t>
  </si>
  <si>
    <t>What is the % of skill level upgradation achieved as against the plan in the last 1 year ?</t>
  </si>
  <si>
    <t>&gt;50</t>
  </si>
  <si>
    <t>P3.6</t>
  </si>
  <si>
    <t>What % of employees who have undergone training have been evaluated for effectiveness ?</t>
  </si>
  <si>
    <t>MACHINE VALIDATION</t>
  </si>
  <si>
    <t>P4.1</t>
  </si>
  <si>
    <t>Do you have machine validation procedure ?</t>
  </si>
  <si>
    <t>P4.1.1</t>
  </si>
  <si>
    <t>Do you have records of validation for all types of machines in your unit ?</t>
  </si>
  <si>
    <t>P4.1.2</t>
  </si>
  <si>
    <t>Who reviews the machine validation reports ?</t>
  </si>
  <si>
    <t>HOD</t>
  </si>
  <si>
    <t>RH</t>
  </si>
  <si>
    <t>P4.1.3</t>
  </si>
  <si>
    <t>What % machines in your plant have been validated as per the documented procedure ?</t>
  </si>
  <si>
    <t>P4.1.4</t>
  </si>
  <si>
    <t>If there are deviations found during validation. Have the actions been identified &amp; what % of actions have been closed in agreed time lines ?</t>
  </si>
  <si>
    <t>CONTROL POINTS &amp; MONITORING MECHANISM</t>
  </si>
  <si>
    <t>P5.1</t>
  </si>
  <si>
    <t>Do you have CCPs identified for each manufacturing process ?</t>
  </si>
  <si>
    <t>P5.1.1</t>
  </si>
  <si>
    <t>How many reviews on CCPs have been carried out for the last 2 years ?</t>
  </si>
  <si>
    <t>P5.1.2</t>
  </si>
  <si>
    <t>Have the CCPs been updated after review</t>
  </si>
  <si>
    <t>P5.2</t>
  </si>
  <si>
    <t>Have you identifed CCP for controlling quality ?</t>
  </si>
  <si>
    <t>P5.2.1</t>
  </si>
  <si>
    <t xml:space="preserve">How many % chart / analysis of CCP  v/s Process Parameter are monitored in production area for control of CCP </t>
  </si>
  <si>
    <t>&lt;30%</t>
  </si>
  <si>
    <t>&lt;50%</t>
  </si>
  <si>
    <t>&lt;70%</t>
  </si>
  <si>
    <t>&gt;70%</t>
  </si>
  <si>
    <t>P5.2.2</t>
  </si>
  <si>
    <t>How frequently CCP data is reviewed by operator &amp; supervior ?</t>
  </si>
  <si>
    <t>MONT</t>
  </si>
  <si>
    <t>QRT</t>
  </si>
  <si>
    <t>HALF Y</t>
  </si>
  <si>
    <t>YRLY</t>
  </si>
  <si>
    <t>P5.2.3</t>
  </si>
  <si>
    <t>Who reviews the CCP data?</t>
  </si>
  <si>
    <t>QH</t>
  </si>
  <si>
    <t>P5.2.4</t>
  </si>
  <si>
    <t>What is the frequency of reviews in a year ?</t>
  </si>
  <si>
    <t>PROCESS AUDIT</t>
  </si>
  <si>
    <t>P6.1</t>
  </si>
  <si>
    <t>Do you have a process audit system ?</t>
  </si>
  <si>
    <t>P6.1.1</t>
  </si>
  <si>
    <t xml:space="preserve">What is the frequency of audit in a year? </t>
  </si>
  <si>
    <t>P6.1.2</t>
  </si>
  <si>
    <t>What is the % adherence to the scheduled audit plan for the last 1 year</t>
  </si>
  <si>
    <t>&lt;60</t>
  </si>
  <si>
    <t>&gt;85</t>
  </si>
  <si>
    <t>P6.1.3</t>
  </si>
  <si>
    <t>What is the minumum % score achieved for the last 1 year ?</t>
  </si>
  <si>
    <t>P6.1.4</t>
  </si>
  <si>
    <t>Who reviews the audit report ?</t>
  </si>
  <si>
    <t>PS</t>
  </si>
  <si>
    <t>P6.1.5</t>
  </si>
  <si>
    <t>What is the period to implement corrective action ?       Days</t>
  </si>
  <si>
    <t>&lt;5</t>
  </si>
  <si>
    <t>&lt;10</t>
  </si>
  <si>
    <t>&gt;=10</t>
  </si>
  <si>
    <t>P6.1.6</t>
  </si>
  <si>
    <t>What % audit queris are open for the last 6 months ?</t>
  </si>
  <si>
    <t>&lt;25</t>
  </si>
  <si>
    <t>P6.1.7</t>
  </si>
  <si>
    <t>Are the audit findings made available on SAP or equivalent system for the employees to access the same ?</t>
  </si>
  <si>
    <t>P6.1.8</t>
  </si>
  <si>
    <t>What % of your employees are aware of the audit findings &amp; corrective action plans ?</t>
  </si>
  <si>
    <t>&lt;75%</t>
  </si>
  <si>
    <t>&lt;25%</t>
  </si>
  <si>
    <t>MACHINE AUDIT</t>
  </si>
  <si>
    <t>P7.1</t>
  </si>
  <si>
    <t xml:space="preserve">Do you have machine audit system ?	</t>
  </si>
  <si>
    <t>P7.1.1</t>
  </si>
  <si>
    <t>P7.1.2</t>
  </si>
  <si>
    <t>P7.1.3</t>
  </si>
  <si>
    <t>ERH</t>
  </si>
  <si>
    <t>PH</t>
  </si>
  <si>
    <t>P7.1.4</t>
  </si>
  <si>
    <t>&lt;20</t>
  </si>
  <si>
    <t>&lt;30</t>
  </si>
  <si>
    <t>&gt;30</t>
  </si>
  <si>
    <t>P7.1.5</t>
  </si>
  <si>
    <t>How many % audit queris are open for the last 6 months ?</t>
  </si>
  <si>
    <t>P7.1.6</t>
  </si>
  <si>
    <t>Are the audit findings made available on a common platform ?</t>
  </si>
  <si>
    <t>PRODUCT NON-CONFORMANCE (NC)</t>
  </si>
  <si>
    <t>P8.1</t>
  </si>
  <si>
    <t>What % of NCs identified have been logged on SAP or equivalent system accessible to all centrally as per the system ?</t>
  </si>
  <si>
    <t>&lt;90</t>
  </si>
  <si>
    <t>P8.2</t>
  </si>
  <si>
    <t>What % Notifications / NCMRs have been closed with proper CA for the last 6 months ?</t>
  </si>
  <si>
    <t>P8.3</t>
  </si>
  <si>
    <t>Who will authorise the deviation w r t NC product?</t>
  </si>
  <si>
    <t>CUST</t>
  </si>
  <si>
    <t>NA</t>
  </si>
  <si>
    <t>P8.4</t>
  </si>
  <si>
    <t>What is the % deviations raised in the last 6 months against the lots generated ?</t>
  </si>
  <si>
    <t>&gt;0.5</t>
  </si>
  <si>
    <t>&lt;0.1</t>
  </si>
  <si>
    <t>&lt;0.01</t>
  </si>
  <si>
    <t>P8.5</t>
  </si>
  <si>
    <t>Do you track such deviations effect on the next process?</t>
  </si>
  <si>
    <t>P8.6</t>
  </si>
  <si>
    <t xml:space="preserve">What % of deviations have been closed as per the original target dates proposed during raising of deviation ? </t>
  </si>
  <si>
    <t>P8.7</t>
  </si>
  <si>
    <t>What % NCs have been closed in the last 6 months after verifying effectiveness of CA taken ?</t>
  </si>
  <si>
    <t>P8.8</t>
  </si>
  <si>
    <t xml:space="preserve">How many problems have repeated in the last six months  </t>
  </si>
  <si>
    <t>&lt;6</t>
  </si>
  <si>
    <t>&gt;6</t>
  </si>
  <si>
    <t>P8.9</t>
  </si>
  <si>
    <t xml:space="preserve">Records of  non-confirming product reviewed by </t>
  </si>
  <si>
    <t>P8.10</t>
  </si>
  <si>
    <t>What % of NCP have been reduced by initiating improvement projects?</t>
  </si>
  <si>
    <t>&gt;25</t>
  </si>
  <si>
    <t>PROCESS CAPABILITY - MACHINE</t>
  </si>
  <si>
    <t>P9.1</t>
  </si>
  <si>
    <t>What % of machines have been reviewed for process capability in the last 1 year ?</t>
  </si>
  <si>
    <t>P9.2</t>
  </si>
  <si>
    <t>Upto what level of employees are aware of machine process capability ?</t>
  </si>
  <si>
    <t>P9.3</t>
  </si>
  <si>
    <t xml:space="preserve">Cpk for all measurable paramters/ CCPs fall within </t>
  </si>
  <si>
    <t>&lt;1</t>
  </si>
  <si>
    <t>&lt; = 1.33</t>
  </si>
  <si>
    <t>&lt; = 1.67</t>
  </si>
  <si>
    <t>&gt;1.67</t>
  </si>
  <si>
    <t>P9.4</t>
  </si>
  <si>
    <t>What is the frequency of reviewing Cpk in a 1 year period ?</t>
  </si>
  <si>
    <t>P9.5</t>
  </si>
  <si>
    <t>What % of machines which have less than 1.33 Cpk have been taken up for improvement ?</t>
  </si>
  <si>
    <t>P9.6</t>
  </si>
  <si>
    <t>What it the time line to improve process capability of the machines ?</t>
  </si>
  <si>
    <t>3 MONTHS</t>
  </si>
  <si>
    <t>6 MONTHS</t>
  </si>
  <si>
    <t xml:space="preserve">9 MONTHS </t>
  </si>
  <si>
    <t>TOOLING</t>
  </si>
  <si>
    <t>P10.1</t>
  </si>
  <si>
    <t>What % of running tools are validated  (add na full mar all)</t>
  </si>
  <si>
    <t>P10.2</t>
  </si>
  <si>
    <t>Do you have a tooling maintenance practice ?</t>
  </si>
  <si>
    <t>P10.3</t>
  </si>
  <si>
    <t xml:space="preserve">Do you have records of tooling validation in the Unit? </t>
  </si>
  <si>
    <t>P10.4</t>
  </si>
  <si>
    <t>Does planning get feedback on readiness of tooling ?</t>
  </si>
  <si>
    <t>P10.5</t>
  </si>
  <si>
    <t>How many times machines are stopped within 48hrs of tool change in last 6 month for tooling related defect ?</t>
  </si>
  <si>
    <t>&lt; = 1</t>
  </si>
  <si>
    <t>P10.6</t>
  </si>
  <si>
    <t xml:space="preserve">What % feedback received from operators on tool quality have been reviewed for rectification ? </t>
  </si>
  <si>
    <t>P10.7</t>
  </si>
  <si>
    <t>What % of customer &amp; NCMR for product quality are due to tooling defect ?</t>
  </si>
  <si>
    <t>&gt;10</t>
  </si>
  <si>
    <t>EFFICIENCY</t>
  </si>
  <si>
    <t>P11.1</t>
  </si>
  <si>
    <t>LABEL</t>
  </si>
  <si>
    <t>What is your current commercial efficiency of your unit in % (from BI Tool of SAP)?</t>
  </si>
  <si>
    <t>P11.1.1</t>
  </si>
  <si>
    <t>Blown film</t>
  </si>
  <si>
    <t>&gt;=80</t>
  </si>
  <si>
    <t>P11.1.2</t>
  </si>
  <si>
    <t>Lamination</t>
  </si>
  <si>
    <t xml:space="preserve"> &lt;70</t>
  </si>
  <si>
    <t xml:space="preserve"> &gt;70</t>
  </si>
  <si>
    <t xml:space="preserve"> &lt;80</t>
  </si>
  <si>
    <t xml:space="preserve"> &gt;=80</t>
  </si>
  <si>
    <t>P11.1.3</t>
  </si>
  <si>
    <t>Slitting</t>
  </si>
  <si>
    <t>P11.1.4</t>
  </si>
  <si>
    <t>Printing</t>
  </si>
  <si>
    <t>P11.1.5</t>
  </si>
  <si>
    <t>Lami Tubing</t>
  </si>
  <si>
    <t>P11.1.6</t>
  </si>
  <si>
    <t>Coex Tubing</t>
  </si>
  <si>
    <t>P11.1.7</t>
  </si>
  <si>
    <t>Cap</t>
  </si>
  <si>
    <t>P11.2</t>
  </si>
  <si>
    <t xml:space="preserve">Is there improvement over a period of last 6 months ?       </t>
  </si>
  <si>
    <t>P11.3</t>
  </si>
  <si>
    <t>What is the current scrap percentage of your unit in (last 6 months average) . If not applicable then put NA</t>
  </si>
  <si>
    <t>P11.3.1</t>
  </si>
  <si>
    <t>Lami Tube</t>
  </si>
  <si>
    <t>&lt;1.5</t>
  </si>
  <si>
    <t xml:space="preserve"> &lt;2.5</t>
  </si>
  <si>
    <t xml:space="preserve"> &lt;4</t>
  </si>
  <si>
    <t>&gt;4</t>
  </si>
  <si>
    <t>ΝΑ</t>
  </si>
  <si>
    <t>P11.3.2</t>
  </si>
  <si>
    <t>Co-Ex Tube</t>
  </si>
  <si>
    <t xml:space="preserve"> &lt;15%</t>
  </si>
  <si>
    <t xml:space="preserve"> &lt;18%</t>
  </si>
  <si>
    <t xml:space="preserve"> &lt;20%</t>
  </si>
  <si>
    <t xml:space="preserve"> &gt;25%</t>
  </si>
  <si>
    <t>P11.3.3</t>
  </si>
  <si>
    <t>Lami Printing</t>
  </si>
  <si>
    <t xml:space="preserve"> &lt;5</t>
  </si>
  <si>
    <t xml:space="preserve"> &lt;8</t>
  </si>
  <si>
    <t>&gt;8</t>
  </si>
  <si>
    <t>P11.3.4</t>
  </si>
  <si>
    <t>Blown Film</t>
  </si>
  <si>
    <t xml:space="preserve"> &lt;1</t>
  </si>
  <si>
    <t xml:space="preserve"> &lt;2</t>
  </si>
  <si>
    <t xml:space="preserve"> &gt;2.5</t>
  </si>
  <si>
    <t>P11.3.5</t>
  </si>
  <si>
    <t>Lamination (including slitting scrap)</t>
  </si>
  <si>
    <t>&lt;6.5</t>
  </si>
  <si>
    <t xml:space="preserve"> &lt;7.5</t>
  </si>
  <si>
    <t xml:space="preserve"> &lt;8.5</t>
  </si>
  <si>
    <t xml:space="preserve"> &gt;8.5</t>
  </si>
  <si>
    <t>P11.3.6</t>
  </si>
  <si>
    <t xml:space="preserve">Caps </t>
  </si>
  <si>
    <t xml:space="preserve"> &lt;4.5</t>
  </si>
  <si>
    <t xml:space="preserve">&gt;=4.5  </t>
  </si>
  <si>
    <t>P11.4</t>
  </si>
  <si>
    <t>P11.5</t>
  </si>
  <si>
    <t>Is there an awareness on the best efficiency achieved by your Global units ?       (If Yes, Specify)</t>
  </si>
  <si>
    <t>P11.6</t>
  </si>
  <si>
    <t>Do you know what is the lowest percentage of scrap achieved by your Global units (If Yes, Specify)</t>
  </si>
  <si>
    <t>P11.7</t>
  </si>
  <si>
    <t>What is the current average tool change time in your unit in following machines in min. If not applicable then put NA</t>
  </si>
  <si>
    <t>P11.7.1</t>
  </si>
  <si>
    <t>Mini</t>
  </si>
  <si>
    <t>P11.7.2</t>
  </si>
  <si>
    <t xml:space="preserve">Lami Printing (For repetitive jobs)  CID Type / Inline press       </t>
  </si>
  <si>
    <t>P11.7.3</t>
  </si>
  <si>
    <t>TEXTINPUT</t>
  </si>
  <si>
    <t xml:space="preserve">Co-ex Printing (For repetitive jobs)       </t>
  </si>
  <si>
    <t>P11.7.4</t>
  </si>
  <si>
    <t>LSL</t>
  </si>
  <si>
    <t>P11.7.5</t>
  </si>
  <si>
    <t>HSL</t>
  </si>
  <si>
    <t>P11.7.6</t>
  </si>
  <si>
    <t>LT250</t>
  </si>
  <si>
    <t>P11.7.7</t>
  </si>
  <si>
    <t>UHSL</t>
  </si>
  <si>
    <t>Preventive Maintenance</t>
  </si>
  <si>
    <t>P12.1</t>
  </si>
  <si>
    <t>Do you have updated maintenance check list for all machines?</t>
  </si>
  <si>
    <t>P12.2</t>
  </si>
  <si>
    <t>What is your average Shift PM time in minutes per day per machine ?</t>
  </si>
  <si>
    <t>&gt;=30</t>
  </si>
  <si>
    <t>E</t>
  </si>
  <si>
    <t>P12.3</t>
  </si>
  <si>
    <t>What is the average time spent on PM per machine per month in hours ?</t>
  </si>
  <si>
    <t>&lt;12</t>
  </si>
  <si>
    <t>&gt;12</t>
  </si>
  <si>
    <t>P12.4</t>
  </si>
  <si>
    <t>Do you carryout 36 PMs per M/C per year or as defined in locational procedures?</t>
  </si>
  <si>
    <t>P12.5</t>
  </si>
  <si>
    <t>What is the average % PM done in the last 6 months against the schedule / SAP</t>
  </si>
  <si>
    <t>P12.6</t>
  </si>
  <si>
    <t>Who reviews the PM effectiveness?</t>
  </si>
  <si>
    <t>EH</t>
  </si>
  <si>
    <t>P12.7</t>
  </si>
  <si>
    <t xml:space="preserve">What is the method for evaluating PM effectiveness ? </t>
  </si>
  <si>
    <t>MTBF</t>
  </si>
  <si>
    <t>NO OF M/C STOPPAGES</t>
  </si>
  <si>
    <t>% OF DOWN TIME LOW</t>
  </si>
  <si>
    <t>P12.8</t>
  </si>
  <si>
    <t xml:space="preserve">What is the % improvement in average MTBF(Mean Time Between Failure) of machine / equipemnt over the last 1 year through SAP / Equivalent System ? </t>
  </si>
  <si>
    <t>&gt;30%</t>
  </si>
  <si>
    <t>P12.9</t>
  </si>
  <si>
    <t xml:space="preserve">What is the reduction in average MTTR(Mean Time To Repain) of machine / equipemnt over the last 1 year through SAP / Equivalent system ? </t>
  </si>
  <si>
    <t>P12.10</t>
  </si>
  <si>
    <t>What is the frequency of review for PM effectiveness in a year ?</t>
  </si>
  <si>
    <t>QRTLY</t>
  </si>
  <si>
    <t>P12.11</t>
  </si>
  <si>
    <t>Who authorises the deviation in PM schedule ?</t>
  </si>
  <si>
    <t>OTHERS</t>
  </si>
  <si>
    <t>P12.12</t>
  </si>
  <si>
    <t>How many deviations have been approved in the last 6 months</t>
  </si>
  <si>
    <t>P12.13</t>
  </si>
  <si>
    <t>Has the effect of the deviation been reviewed and documented with action plan ?</t>
  </si>
  <si>
    <t>P12.14</t>
  </si>
  <si>
    <t>Is there a awareness of GMP guidelines (area cardoning, display of baords) to follow during PM?</t>
  </si>
  <si>
    <t>P12.15</t>
  </si>
  <si>
    <t xml:space="preserve">Have the measures for predictive maintenance been identified, reviewed and monitored </t>
  </si>
  <si>
    <t>CORRECTIVE MAINTENANCE</t>
  </si>
  <si>
    <t>P13.1</t>
  </si>
  <si>
    <t>Do you follow the communication matrix for Breakdowns?</t>
  </si>
  <si>
    <t>P13.2</t>
  </si>
  <si>
    <t>How many instances of more than 12hrs of breakdown are there in the last six months ?</t>
  </si>
  <si>
    <t>P13.2.1</t>
  </si>
  <si>
    <t>Are the Corrective &amp; Preventive actions identified and documented in SAP / Equivalent System ?</t>
  </si>
  <si>
    <t>P13.2.2</t>
  </si>
  <si>
    <t>At what frequency do you review effectivness of the corrective &amp; preventive actions for the break downs ?</t>
  </si>
  <si>
    <t>MNTLY</t>
  </si>
  <si>
    <t>P13.2.3</t>
  </si>
  <si>
    <t>Have the repeated break downs been analysed and PM check list updated with the CAPA taken ?</t>
  </si>
  <si>
    <t>P13.3</t>
  </si>
  <si>
    <t>Do you use any SPC, Process tool for analysing breakdowns ?</t>
  </si>
  <si>
    <t>P13.4</t>
  </si>
  <si>
    <t>To what extent machine history is available in SAP / equivaltent authorised system?</t>
  </si>
  <si>
    <t xml:space="preserve">COMPLETE </t>
  </si>
  <si>
    <t xml:space="preserve">PARTIAL </t>
  </si>
  <si>
    <t>NOT AVAILALABLE</t>
  </si>
  <si>
    <t>P13.5</t>
  </si>
  <si>
    <t>Do you have list of mininum qty of spares to be maintained for effective running of machine?</t>
  </si>
  <si>
    <t>P13.6</t>
  </si>
  <si>
    <t>Which strategy for reordering spare levels do you follow?</t>
  </si>
  <si>
    <t>MIN - MAX</t>
  </si>
  <si>
    <t>MIN</t>
  </si>
  <si>
    <t>MAX</t>
  </si>
  <si>
    <t>P13.7</t>
  </si>
  <si>
    <t>What is the reduction in inventory of spares cost for the last 6 months ?</t>
  </si>
  <si>
    <t>&lt;8</t>
  </si>
  <si>
    <t>P13.8</t>
  </si>
  <si>
    <t>What is the reductio in spares consumption value for the last 6months ?</t>
  </si>
  <si>
    <t>P13.9</t>
  </si>
  <si>
    <t>How many incidence of machine stoppages are there due to want of spares in the last 6 months ?</t>
  </si>
  <si>
    <t>&gt;=6</t>
  </si>
  <si>
    <t>P13.10</t>
  </si>
  <si>
    <t>What is the % adhrerence of process and utility water quality check in the last 6 months ?</t>
  </si>
  <si>
    <t>&lt;95</t>
  </si>
  <si>
    <t>&gt;=95</t>
  </si>
  <si>
    <t>P13.11</t>
  </si>
  <si>
    <t>How many incidences of deviation you had in the last 6 months ?</t>
  </si>
  <si>
    <t>&gt;=4</t>
  </si>
  <si>
    <t>P13.12</t>
  </si>
  <si>
    <t>Are there records to show that the required RH &amp; Temp maintained inside the shopfloor ?</t>
  </si>
  <si>
    <t>P13.13</t>
  </si>
  <si>
    <t>CALIBRATION</t>
  </si>
  <si>
    <t>P14.1</t>
  </si>
  <si>
    <t xml:space="preserve">Is the internal calibration / validation methodology defined where applicable ? </t>
  </si>
  <si>
    <t>P14.2</t>
  </si>
  <si>
    <t>Have you identified list of process gauges for calibration?</t>
  </si>
  <si>
    <t>P14.3</t>
  </si>
  <si>
    <t>Has the internal &amp; external calibration schedule for equipments and instruments established and approved list displayed in SAP or equivalent authorised system ?</t>
  </si>
  <si>
    <t>P14.4</t>
  </si>
  <si>
    <t>Is there a review of calibration certificate to verify that the master guages used are traceable to national internation standard ?</t>
  </si>
  <si>
    <t>P14.5</t>
  </si>
  <si>
    <t xml:space="preserve">Are the calibration certificates verified &amp; reviewed on receipt to ensure that the reults of calibration are with tin he approved acceptable range specified ? </t>
  </si>
  <si>
    <t>P14.6</t>
  </si>
  <si>
    <t>Are records for the same maintatined ?</t>
  </si>
  <si>
    <t>P14.7</t>
  </si>
  <si>
    <t>Is there any system to highlight measuring / process gauge due for calibration?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</si>
</sst>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2.0"/>
      <color theme="1"/>
      <name val="Calibri"/>
      <scheme val="minor"/>
    </font>
    <font>
      <sz val="10.0"/>
      <color theme="1"/>
      <name val="Calibri"/>
    </font>
    <font>
      <sz val="10.0"/>
      <color rgb="FF000000"/>
      <name val="Calibri"/>
    </font>
    <font>
      <sz val="12.0"/>
      <color theme="1"/>
      <name val="Calibri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1" fillId="2" fontId="1" numFmtId="0" xfId="0" applyAlignment="1" applyBorder="1" applyFont="1">
      <alignment horizontal="left" shrinkToFit="0" vertical="center" wrapText="1"/>
    </xf>
    <xf borderId="1" fillId="2" fontId="2" numFmtId="0" xfId="0" applyAlignment="1" applyBorder="1" applyFont="1">
      <alignment horizontal="left" vertical="center"/>
    </xf>
    <xf borderId="0" fillId="0" fontId="3" numFmtId="0" xfId="0" applyAlignment="1" applyFont="1">
      <alignment horizontal="left"/>
    </xf>
    <xf borderId="1" fillId="3" fontId="1" numFmtId="164" xfId="0" applyAlignment="1" applyBorder="1" applyFill="1" applyFont="1" applyNumberFormat="1">
      <alignment horizontal="center" vertical="center"/>
    </xf>
    <xf borderId="1" fillId="0" fontId="1" numFmtId="0" xfId="0" applyAlignment="1" applyBorder="1" applyFont="1">
      <alignment horizontal="left" vertical="center"/>
    </xf>
    <xf borderId="1" fillId="2" fontId="1" numFmtId="9" xfId="0" applyAlignment="1" applyBorder="1" applyFont="1" applyNumberFormat="1">
      <alignment horizontal="left" vertical="center"/>
    </xf>
    <xf borderId="1" fillId="2" fontId="2" numFmtId="0" xfId="0" applyAlignment="1" applyBorder="1" applyFont="1">
      <alignment horizontal="left" shrinkToFit="0" vertical="center" wrapText="1"/>
    </xf>
    <xf borderId="1" fillId="2" fontId="1" numFmtId="2" xfId="0" applyAlignment="1" applyBorder="1" applyFont="1" applyNumberForma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wrapText="1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11"/>
    <col customWidth="1" min="2" max="2" width="41.44"/>
    <col customWidth="1" min="3" max="3" width="10.67"/>
    <col customWidth="1" min="4" max="4" width="12.0"/>
    <col customWidth="1" min="5" max="5" width="16.44"/>
    <col customWidth="1" min="6" max="6" width="19.11"/>
    <col customWidth="1" min="7" max="7" width="11.11"/>
    <col customWidth="1" min="8" max="8" width="59.11"/>
    <col customWidth="1" min="9" max="9" width="14.67"/>
    <col customWidth="1" min="10" max="21" width="10.67"/>
    <col customWidth="1" min="22" max="22" width="22.67"/>
    <col customWidth="1" min="23" max="23" width="30.44"/>
    <col customWidth="1" min="24" max="26" width="10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1" t="s">
        <v>20</v>
      </c>
      <c r="V1" s="2" t="s">
        <v>21</v>
      </c>
      <c r="W1" s="2" t="s">
        <v>22</v>
      </c>
      <c r="X1" s="4"/>
      <c r="Y1" s="4"/>
      <c r="Z1" s="4"/>
    </row>
    <row r="2">
      <c r="A2" s="1" t="s">
        <v>23</v>
      </c>
      <c r="B2" s="1" t="s">
        <v>24</v>
      </c>
      <c r="C2" s="1" t="s">
        <v>25</v>
      </c>
      <c r="D2" s="1"/>
      <c r="E2" s="1"/>
      <c r="F2" s="1">
        <v>0.0</v>
      </c>
      <c r="G2" s="1" t="s">
        <v>26</v>
      </c>
      <c r="H2" s="2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/>
      <c r="N2" s="1"/>
      <c r="O2" s="1">
        <f>IF(N2=4,3,IF(N2=3,2,IF(N2=2,1,0)))</f>
        <v>0</v>
      </c>
      <c r="P2" s="1">
        <v>3.0</v>
      </c>
      <c r="Q2" s="5">
        <f t="shared" ref="Q2:Q69" si="1">O2*P2/(3*S2)*T2</f>
        <v>0</v>
      </c>
      <c r="R2" s="1" t="s">
        <v>32</v>
      </c>
      <c r="S2" s="6">
        <f>SUM(P2:P134)</f>
        <v>298</v>
      </c>
      <c r="T2" s="1">
        <v>200.0</v>
      </c>
      <c r="U2" s="1">
        <f t="shared" ref="U2:U69" si="2">3*P2/(3*S2)*T2</f>
        <v>2.013422819</v>
      </c>
      <c r="V2" s="2"/>
      <c r="W2" s="2"/>
      <c r="X2" s="4"/>
      <c r="Y2" s="4"/>
      <c r="Z2" s="4"/>
    </row>
    <row r="3">
      <c r="A3" s="1" t="s">
        <v>23</v>
      </c>
      <c r="B3" s="1" t="s">
        <v>24</v>
      </c>
      <c r="C3" s="1" t="s">
        <v>33</v>
      </c>
      <c r="D3" s="1"/>
      <c r="E3" s="1" t="s">
        <v>25</v>
      </c>
      <c r="F3" s="1">
        <v>1.0</v>
      </c>
      <c r="G3" s="1" t="s">
        <v>26</v>
      </c>
      <c r="H3" s="2" t="s">
        <v>34</v>
      </c>
      <c r="I3" s="1" t="s">
        <v>28</v>
      </c>
      <c r="J3" s="1" t="s">
        <v>29</v>
      </c>
      <c r="K3" s="1" t="s">
        <v>30</v>
      </c>
      <c r="L3" s="1" t="s">
        <v>31</v>
      </c>
      <c r="M3" s="1"/>
      <c r="N3" s="1"/>
      <c r="O3" s="1">
        <f>IF(N2=1,0,IF(N3=4,3,IF(N3=3,2,IF(N3=2,1,0))))</f>
        <v>0</v>
      </c>
      <c r="P3" s="1">
        <v>3.0</v>
      </c>
      <c r="Q3" s="5">
        <f t="shared" si="1"/>
        <v>0</v>
      </c>
      <c r="R3" s="1" t="s">
        <v>32</v>
      </c>
      <c r="S3" s="6">
        <f>SUM(P2:P134)</f>
        <v>298</v>
      </c>
      <c r="T3" s="1">
        <v>200.0</v>
      </c>
      <c r="U3" s="1">
        <f t="shared" si="2"/>
        <v>2.013422819</v>
      </c>
      <c r="V3" s="2"/>
      <c r="W3" s="2"/>
      <c r="X3" s="4"/>
      <c r="Y3" s="4"/>
      <c r="Z3" s="4"/>
    </row>
    <row r="4">
      <c r="A4" s="1" t="s">
        <v>23</v>
      </c>
      <c r="B4" s="1" t="s">
        <v>24</v>
      </c>
      <c r="C4" s="1" t="s">
        <v>35</v>
      </c>
      <c r="D4" s="1"/>
      <c r="E4" s="1" t="s">
        <v>25</v>
      </c>
      <c r="F4" s="1">
        <v>1.0</v>
      </c>
      <c r="G4" s="1" t="s">
        <v>26</v>
      </c>
      <c r="H4" s="2" t="s">
        <v>36</v>
      </c>
      <c r="I4" s="1" t="s">
        <v>37</v>
      </c>
      <c r="J4" s="1" t="s">
        <v>38</v>
      </c>
      <c r="K4" s="1" t="s">
        <v>31</v>
      </c>
      <c r="L4" s="1">
        <v>100.0</v>
      </c>
      <c r="M4" s="1"/>
      <c r="N4" s="1"/>
      <c r="O4" s="1">
        <f>IF(N2=1,0,IF(N4=4,3,IF(N4=3,2,IF(N4=2,1,0))))</f>
        <v>0</v>
      </c>
      <c r="P4" s="1">
        <v>1.0</v>
      </c>
      <c r="Q4" s="5">
        <f t="shared" si="1"/>
        <v>0</v>
      </c>
      <c r="R4" s="1" t="s">
        <v>39</v>
      </c>
      <c r="S4" s="6">
        <f>SUM(P2:P134)</f>
        <v>298</v>
      </c>
      <c r="T4" s="1">
        <v>200.0</v>
      </c>
      <c r="U4" s="1">
        <f t="shared" si="2"/>
        <v>0.6711409396</v>
      </c>
      <c r="V4" s="2"/>
      <c r="W4" s="2"/>
      <c r="X4" s="4"/>
      <c r="Y4" s="4"/>
      <c r="Z4" s="4"/>
    </row>
    <row r="5">
      <c r="A5" s="1" t="s">
        <v>23</v>
      </c>
      <c r="B5" s="1" t="s">
        <v>24</v>
      </c>
      <c r="C5" s="1" t="s">
        <v>40</v>
      </c>
      <c r="D5" s="1"/>
      <c r="E5" s="1"/>
      <c r="F5" s="1">
        <v>0.0</v>
      </c>
      <c r="G5" s="1" t="s">
        <v>26</v>
      </c>
      <c r="H5" s="2" t="s">
        <v>41</v>
      </c>
      <c r="I5" s="1" t="s">
        <v>42</v>
      </c>
      <c r="J5" s="1" t="s">
        <v>43</v>
      </c>
      <c r="K5" s="1"/>
      <c r="L5" s="1"/>
      <c r="M5" s="1"/>
      <c r="N5" s="1"/>
      <c r="O5" s="1">
        <f>IF(N5=2,3,0)</f>
        <v>0</v>
      </c>
      <c r="P5" s="1">
        <v>3.0</v>
      </c>
      <c r="Q5" s="5">
        <f t="shared" si="1"/>
        <v>0</v>
      </c>
      <c r="R5" s="1" t="s">
        <v>32</v>
      </c>
      <c r="S5" s="6">
        <f>SUM(P2:P134)</f>
        <v>298</v>
      </c>
      <c r="T5" s="1">
        <v>200.0</v>
      </c>
      <c r="U5" s="1">
        <f t="shared" si="2"/>
        <v>2.013422819</v>
      </c>
      <c r="V5" s="2"/>
      <c r="W5" s="2"/>
      <c r="X5" s="4"/>
      <c r="Y5" s="4"/>
      <c r="Z5" s="4"/>
    </row>
    <row r="6">
      <c r="A6" s="1" t="s">
        <v>23</v>
      </c>
      <c r="B6" s="1" t="s">
        <v>24</v>
      </c>
      <c r="C6" s="1" t="s">
        <v>44</v>
      </c>
      <c r="D6" s="1"/>
      <c r="E6" s="1" t="s">
        <v>40</v>
      </c>
      <c r="F6" s="1">
        <v>1.0</v>
      </c>
      <c r="G6" s="1" t="s">
        <v>26</v>
      </c>
      <c r="H6" s="2" t="s">
        <v>45</v>
      </c>
      <c r="I6" s="1" t="s">
        <v>42</v>
      </c>
      <c r="J6" s="1" t="s">
        <v>43</v>
      </c>
      <c r="K6" s="1"/>
      <c r="L6" s="1"/>
      <c r="M6" s="1"/>
      <c r="N6" s="1"/>
      <c r="O6" s="1">
        <f>IF(N5=2,3,IF(N6=1,3,0))</f>
        <v>0</v>
      </c>
      <c r="P6" s="1">
        <v>2.0</v>
      </c>
      <c r="Q6" s="5">
        <f t="shared" si="1"/>
        <v>0</v>
      </c>
      <c r="R6" s="1" t="s">
        <v>46</v>
      </c>
      <c r="S6" s="1">
        <f>SUM(P2:P134)</f>
        <v>298</v>
      </c>
      <c r="T6" s="1">
        <v>200.0</v>
      </c>
      <c r="U6" s="1">
        <f t="shared" si="2"/>
        <v>1.342281879</v>
      </c>
      <c r="V6" s="2"/>
      <c r="W6" s="2"/>
      <c r="X6" s="4"/>
      <c r="Y6" s="4"/>
      <c r="Z6" s="4"/>
    </row>
    <row r="7">
      <c r="A7" s="1" t="s">
        <v>23</v>
      </c>
      <c r="B7" s="1" t="s">
        <v>47</v>
      </c>
      <c r="C7" s="3" t="s">
        <v>48</v>
      </c>
      <c r="D7" s="1"/>
      <c r="E7" s="1"/>
      <c r="F7" s="1">
        <v>0.0</v>
      </c>
      <c r="G7" s="1" t="s">
        <v>26</v>
      </c>
      <c r="H7" s="2" t="s">
        <v>49</v>
      </c>
      <c r="I7" s="1" t="s">
        <v>42</v>
      </c>
      <c r="J7" s="1" t="s">
        <v>43</v>
      </c>
      <c r="K7" s="1"/>
      <c r="L7" s="1"/>
      <c r="M7" s="1"/>
      <c r="N7" s="1"/>
      <c r="O7" s="1">
        <f>IF(N7=1,3,0)</f>
        <v>0</v>
      </c>
      <c r="P7" s="1">
        <v>1.0</v>
      </c>
      <c r="Q7" s="5">
        <f t="shared" si="1"/>
        <v>0</v>
      </c>
      <c r="R7" s="1" t="s">
        <v>39</v>
      </c>
      <c r="S7" s="1">
        <f>SUM(P2:P134)</f>
        <v>298</v>
      </c>
      <c r="T7" s="1">
        <v>200.0</v>
      </c>
      <c r="U7" s="1">
        <f t="shared" si="2"/>
        <v>0.6711409396</v>
      </c>
      <c r="V7" s="2"/>
      <c r="W7" s="2"/>
      <c r="X7" s="4"/>
      <c r="Y7" s="4"/>
      <c r="Z7" s="4"/>
    </row>
    <row r="8">
      <c r="A8" s="1" t="s">
        <v>23</v>
      </c>
      <c r="B8" s="1" t="s">
        <v>47</v>
      </c>
      <c r="C8" s="3" t="s">
        <v>50</v>
      </c>
      <c r="D8" s="1"/>
      <c r="E8" s="1"/>
      <c r="F8" s="1">
        <v>0.0</v>
      </c>
      <c r="G8" s="1" t="s">
        <v>51</v>
      </c>
      <c r="H8" s="2" t="s">
        <v>52</v>
      </c>
      <c r="I8" s="1"/>
      <c r="J8" s="1"/>
      <c r="K8" s="1"/>
      <c r="L8" s="1"/>
      <c r="M8" s="1"/>
      <c r="N8" s="1"/>
      <c r="O8" s="1">
        <f>IF(N8="",0,IF(N8&gt;=3,3,IF(N8&gt;1,2,0)))</f>
        <v>0</v>
      </c>
      <c r="P8" s="1">
        <v>2.0</v>
      </c>
      <c r="Q8" s="5">
        <f t="shared" si="1"/>
        <v>0</v>
      </c>
      <c r="R8" s="1" t="s">
        <v>46</v>
      </c>
      <c r="S8" s="1">
        <f>SUM(P2:P134)</f>
        <v>298</v>
      </c>
      <c r="T8" s="1">
        <v>200.0</v>
      </c>
      <c r="U8" s="1">
        <f t="shared" si="2"/>
        <v>1.342281879</v>
      </c>
      <c r="V8" s="2"/>
      <c r="W8" s="2"/>
      <c r="X8" s="4"/>
      <c r="Y8" s="4"/>
      <c r="Z8" s="4"/>
    </row>
    <row r="9">
      <c r="A9" s="1" t="s">
        <v>23</v>
      </c>
      <c r="B9" s="1" t="s">
        <v>47</v>
      </c>
      <c r="C9" s="3" t="s">
        <v>53</v>
      </c>
      <c r="D9" s="1"/>
      <c r="E9" s="1"/>
      <c r="F9" s="1">
        <v>0.0</v>
      </c>
      <c r="G9" s="1" t="s">
        <v>26</v>
      </c>
      <c r="H9" s="2" t="s">
        <v>54</v>
      </c>
      <c r="I9" s="1" t="s">
        <v>55</v>
      </c>
      <c r="J9" s="1" t="s">
        <v>56</v>
      </c>
      <c r="K9" s="1" t="s">
        <v>57</v>
      </c>
      <c r="L9" s="1" t="s">
        <v>58</v>
      </c>
      <c r="M9" s="1"/>
      <c r="N9" s="1"/>
      <c r="O9" s="1">
        <f>IF(N9=1,3,IF(N9=2,2,IF(N9=3,1,IF(N9=4,3,0))))</f>
        <v>0</v>
      </c>
      <c r="P9" s="1">
        <v>1.0</v>
      </c>
      <c r="Q9" s="5">
        <f t="shared" si="1"/>
        <v>0</v>
      </c>
      <c r="R9" s="1" t="s">
        <v>39</v>
      </c>
      <c r="S9" s="1">
        <f>SUM(P2:P134)</f>
        <v>298</v>
      </c>
      <c r="T9" s="1">
        <v>200.0</v>
      </c>
      <c r="U9" s="1">
        <f t="shared" si="2"/>
        <v>0.6711409396</v>
      </c>
      <c r="V9" s="2"/>
      <c r="W9" s="2"/>
      <c r="X9" s="4"/>
      <c r="Y9" s="4"/>
      <c r="Z9" s="4"/>
    </row>
    <row r="10">
      <c r="A10" s="1" t="s">
        <v>23</v>
      </c>
      <c r="B10" s="1" t="s">
        <v>47</v>
      </c>
      <c r="C10" s="3" t="s">
        <v>59</v>
      </c>
      <c r="D10" s="1"/>
      <c r="E10" s="1"/>
      <c r="F10" s="1">
        <v>0.0</v>
      </c>
      <c r="G10" s="1" t="s">
        <v>26</v>
      </c>
      <c r="H10" s="2" t="s">
        <v>60</v>
      </c>
      <c r="I10" s="1">
        <v>0.0</v>
      </c>
      <c r="J10" s="1">
        <v>1.0</v>
      </c>
      <c r="K10" s="1" t="s">
        <v>61</v>
      </c>
      <c r="L10" s="1" t="s">
        <v>62</v>
      </c>
      <c r="M10" s="1"/>
      <c r="N10" s="1"/>
      <c r="O10" s="1">
        <f>IF(N10=1,3,IF(N10=2,2,IF(N10=3,1,0)))</f>
        <v>0</v>
      </c>
      <c r="P10" s="1">
        <v>3.0</v>
      </c>
      <c r="Q10" s="5">
        <f t="shared" si="1"/>
        <v>0</v>
      </c>
      <c r="R10" s="1" t="s">
        <v>32</v>
      </c>
      <c r="S10" s="1">
        <f>SUM(P2:P134)</f>
        <v>298</v>
      </c>
      <c r="T10" s="1">
        <v>200.0</v>
      </c>
      <c r="U10" s="1">
        <f t="shared" si="2"/>
        <v>2.013422819</v>
      </c>
      <c r="V10" s="2"/>
      <c r="W10" s="2"/>
      <c r="X10" s="4"/>
      <c r="Y10" s="4"/>
      <c r="Z10" s="4"/>
    </row>
    <row r="11">
      <c r="A11" s="1" t="s">
        <v>23</v>
      </c>
      <c r="B11" s="1" t="s">
        <v>47</v>
      </c>
      <c r="C11" s="3" t="s">
        <v>63</v>
      </c>
      <c r="D11" s="1"/>
      <c r="E11" s="1"/>
      <c r="F11" s="1">
        <v>0.0</v>
      </c>
      <c r="G11" s="1" t="s">
        <v>26</v>
      </c>
      <c r="H11" s="2" t="s">
        <v>64</v>
      </c>
      <c r="I11" s="1" t="s">
        <v>29</v>
      </c>
      <c r="J11" s="1" t="s">
        <v>65</v>
      </c>
      <c r="K11" s="1" t="s">
        <v>31</v>
      </c>
      <c r="L11" s="1">
        <v>100.0</v>
      </c>
      <c r="M11" s="1"/>
      <c r="N11" s="1"/>
      <c r="O11" s="1">
        <f t="shared" ref="O11:O13" si="3">IF(N11=4,3,IF(N11=3,2,IF(N11=2,1,0)))</f>
        <v>0</v>
      </c>
      <c r="P11" s="1">
        <v>3.0</v>
      </c>
      <c r="Q11" s="5">
        <f t="shared" si="1"/>
        <v>0</v>
      </c>
      <c r="R11" s="1" t="s">
        <v>32</v>
      </c>
      <c r="S11" s="1">
        <f>SUM(P2:P134)</f>
        <v>298</v>
      </c>
      <c r="T11" s="1">
        <v>200.0</v>
      </c>
      <c r="U11" s="1">
        <f t="shared" si="2"/>
        <v>2.013422819</v>
      </c>
      <c r="V11" s="2"/>
      <c r="W11" s="2"/>
      <c r="X11" s="4"/>
      <c r="Y11" s="4"/>
      <c r="Z11" s="4"/>
    </row>
    <row r="12">
      <c r="A12" s="1" t="s">
        <v>23</v>
      </c>
      <c r="B12" s="1" t="s">
        <v>66</v>
      </c>
      <c r="C12" s="1" t="s">
        <v>67</v>
      </c>
      <c r="D12" s="1"/>
      <c r="E12" s="1"/>
      <c r="F12" s="1">
        <v>0.0</v>
      </c>
      <c r="G12" s="1" t="s">
        <v>26</v>
      </c>
      <c r="H12" s="2" t="s">
        <v>68</v>
      </c>
      <c r="I12" s="1" t="s">
        <v>69</v>
      </c>
      <c r="J12" s="1" t="s">
        <v>70</v>
      </c>
      <c r="K12" s="1" t="s">
        <v>31</v>
      </c>
      <c r="L12" s="1">
        <v>100.0</v>
      </c>
      <c r="M12" s="1"/>
      <c r="N12" s="1"/>
      <c r="O12" s="1">
        <f t="shared" si="3"/>
        <v>0</v>
      </c>
      <c r="P12" s="1">
        <v>2.0</v>
      </c>
      <c r="Q12" s="5">
        <f t="shared" si="1"/>
        <v>0</v>
      </c>
      <c r="R12" s="1" t="s">
        <v>46</v>
      </c>
      <c r="S12" s="1">
        <f>SUM(P2:P134)</f>
        <v>298</v>
      </c>
      <c r="T12" s="1">
        <v>200.0</v>
      </c>
      <c r="U12" s="1">
        <f t="shared" si="2"/>
        <v>1.342281879</v>
      </c>
      <c r="V12" s="2"/>
      <c r="W12" s="2"/>
      <c r="X12" s="4"/>
      <c r="Y12" s="4"/>
      <c r="Z12" s="4"/>
    </row>
    <row r="13">
      <c r="A13" s="1" t="s">
        <v>23</v>
      </c>
      <c r="B13" s="1" t="s">
        <v>66</v>
      </c>
      <c r="C13" s="1" t="s">
        <v>71</v>
      </c>
      <c r="D13" s="1"/>
      <c r="E13" s="1"/>
      <c r="F13" s="1">
        <v>0.0</v>
      </c>
      <c r="G13" s="1" t="s">
        <v>26</v>
      </c>
      <c r="H13" s="2" t="s">
        <v>72</v>
      </c>
      <c r="I13" s="1" t="s">
        <v>69</v>
      </c>
      <c r="J13" s="1" t="s">
        <v>70</v>
      </c>
      <c r="K13" s="1" t="s">
        <v>31</v>
      </c>
      <c r="L13" s="1">
        <v>100.0</v>
      </c>
      <c r="M13" s="1"/>
      <c r="N13" s="1"/>
      <c r="O13" s="1">
        <f t="shared" si="3"/>
        <v>0</v>
      </c>
      <c r="P13" s="1">
        <v>3.0</v>
      </c>
      <c r="Q13" s="5">
        <f t="shared" si="1"/>
        <v>0</v>
      </c>
      <c r="R13" s="1" t="s">
        <v>32</v>
      </c>
      <c r="S13" s="1">
        <f>SUM(P2:P134)</f>
        <v>298</v>
      </c>
      <c r="T13" s="1">
        <v>200.0</v>
      </c>
      <c r="U13" s="1">
        <f t="shared" si="2"/>
        <v>2.013422819</v>
      </c>
      <c r="V13" s="2"/>
      <c r="W13" s="2"/>
      <c r="X13" s="4"/>
      <c r="Y13" s="4"/>
      <c r="Z13" s="4"/>
    </row>
    <row r="14">
      <c r="A14" s="1" t="s">
        <v>23</v>
      </c>
      <c r="B14" s="1" t="s">
        <v>66</v>
      </c>
      <c r="C14" s="1" t="s">
        <v>73</v>
      </c>
      <c r="D14" s="1"/>
      <c r="E14" s="1"/>
      <c r="F14" s="1">
        <v>0.0</v>
      </c>
      <c r="G14" s="1" t="s">
        <v>26</v>
      </c>
      <c r="H14" s="2" t="s">
        <v>74</v>
      </c>
      <c r="I14" s="1" t="s">
        <v>42</v>
      </c>
      <c r="J14" s="1" t="s">
        <v>43</v>
      </c>
      <c r="K14" s="1"/>
      <c r="L14" s="1"/>
      <c r="M14" s="1"/>
      <c r="N14" s="1"/>
      <c r="O14" s="1">
        <f>IF(N14=1,3,0)</f>
        <v>0</v>
      </c>
      <c r="P14" s="1">
        <v>1.0</v>
      </c>
      <c r="Q14" s="5">
        <f t="shared" si="1"/>
        <v>0</v>
      </c>
      <c r="R14" s="1" t="s">
        <v>39</v>
      </c>
      <c r="S14" s="1">
        <f>SUM(P2:P134)</f>
        <v>298</v>
      </c>
      <c r="T14" s="1">
        <v>200.0</v>
      </c>
      <c r="U14" s="1">
        <f t="shared" si="2"/>
        <v>0.6711409396</v>
      </c>
      <c r="V14" s="2"/>
      <c r="W14" s="2"/>
      <c r="X14" s="4"/>
      <c r="Y14" s="4"/>
      <c r="Z14" s="4"/>
    </row>
    <row r="15">
      <c r="A15" s="1" t="s">
        <v>23</v>
      </c>
      <c r="B15" s="1" t="s">
        <v>66</v>
      </c>
      <c r="C15" s="1" t="s">
        <v>75</v>
      </c>
      <c r="D15" s="1"/>
      <c r="E15" s="1"/>
      <c r="F15" s="1">
        <v>0.0</v>
      </c>
      <c r="G15" s="1" t="s">
        <v>26</v>
      </c>
      <c r="H15" s="2" t="s">
        <v>76</v>
      </c>
      <c r="I15" s="1" t="s">
        <v>77</v>
      </c>
      <c r="J15" s="1" t="s">
        <v>78</v>
      </c>
      <c r="K15" s="1" t="s">
        <v>79</v>
      </c>
      <c r="L15" s="1" t="s">
        <v>80</v>
      </c>
      <c r="M15" s="1"/>
      <c r="N15" s="1"/>
      <c r="O15" s="1">
        <f t="shared" ref="O15:O17" si="4">IF(N15=4,3,IF(N15=3,2,IF(N15=2,1,0)))</f>
        <v>0</v>
      </c>
      <c r="P15" s="1">
        <v>2.0</v>
      </c>
      <c r="Q15" s="5">
        <f t="shared" si="1"/>
        <v>0</v>
      </c>
      <c r="R15" s="1" t="s">
        <v>46</v>
      </c>
      <c r="S15" s="1">
        <f>SUM(P2:P134)</f>
        <v>298</v>
      </c>
      <c r="T15" s="1">
        <v>200.0</v>
      </c>
      <c r="U15" s="1">
        <f t="shared" si="2"/>
        <v>1.342281879</v>
      </c>
      <c r="V15" s="2"/>
      <c r="W15" s="2"/>
      <c r="X15" s="4"/>
      <c r="Y15" s="4"/>
      <c r="Z15" s="4"/>
    </row>
    <row r="16">
      <c r="A16" s="1" t="s">
        <v>23</v>
      </c>
      <c r="B16" s="1" t="s">
        <v>66</v>
      </c>
      <c r="C16" s="1" t="s">
        <v>81</v>
      </c>
      <c r="D16" s="1"/>
      <c r="E16" s="1"/>
      <c r="F16" s="1">
        <v>0.0</v>
      </c>
      <c r="G16" s="1" t="s">
        <v>26</v>
      </c>
      <c r="H16" s="2" t="s">
        <v>82</v>
      </c>
      <c r="I16" s="1" t="s">
        <v>28</v>
      </c>
      <c r="J16" s="1" t="s">
        <v>83</v>
      </c>
      <c r="K16" s="1" t="s">
        <v>38</v>
      </c>
      <c r="L16" s="1" t="s">
        <v>70</v>
      </c>
      <c r="M16" s="1"/>
      <c r="N16" s="1"/>
      <c r="O16" s="1">
        <f t="shared" si="4"/>
        <v>0</v>
      </c>
      <c r="P16" s="1">
        <v>3.0</v>
      </c>
      <c r="Q16" s="5">
        <f t="shared" si="1"/>
        <v>0</v>
      </c>
      <c r="R16" s="1" t="s">
        <v>32</v>
      </c>
      <c r="S16" s="1">
        <f>SUM(P2:P134)</f>
        <v>298</v>
      </c>
      <c r="T16" s="1">
        <v>200.0</v>
      </c>
      <c r="U16" s="1">
        <f t="shared" si="2"/>
        <v>2.013422819</v>
      </c>
      <c r="V16" s="2"/>
      <c r="W16" s="2"/>
      <c r="X16" s="4"/>
      <c r="Y16" s="4"/>
      <c r="Z16" s="4"/>
    </row>
    <row r="17">
      <c r="A17" s="1" t="s">
        <v>23</v>
      </c>
      <c r="B17" s="1" t="s">
        <v>66</v>
      </c>
      <c r="C17" s="1" t="s">
        <v>84</v>
      </c>
      <c r="D17" s="1"/>
      <c r="E17" s="1"/>
      <c r="F17" s="1">
        <v>0.0</v>
      </c>
      <c r="G17" s="1" t="s">
        <v>26</v>
      </c>
      <c r="H17" s="2" t="s">
        <v>85</v>
      </c>
      <c r="I17" s="1" t="s">
        <v>69</v>
      </c>
      <c r="J17" s="1" t="s">
        <v>70</v>
      </c>
      <c r="K17" s="1" t="s">
        <v>31</v>
      </c>
      <c r="L17" s="1">
        <v>100.0</v>
      </c>
      <c r="M17" s="1"/>
      <c r="N17" s="1"/>
      <c r="O17" s="1">
        <f t="shared" si="4"/>
        <v>0</v>
      </c>
      <c r="P17" s="1">
        <v>3.0</v>
      </c>
      <c r="Q17" s="5">
        <f t="shared" si="1"/>
        <v>0</v>
      </c>
      <c r="R17" s="1" t="s">
        <v>32</v>
      </c>
      <c r="S17" s="1">
        <f>SUM(P2:P134)</f>
        <v>298</v>
      </c>
      <c r="T17" s="1">
        <v>200.0</v>
      </c>
      <c r="U17" s="1">
        <f t="shared" si="2"/>
        <v>2.013422819</v>
      </c>
      <c r="V17" s="2"/>
      <c r="W17" s="2"/>
      <c r="X17" s="4"/>
      <c r="Y17" s="4"/>
      <c r="Z17" s="4"/>
    </row>
    <row r="18">
      <c r="A18" s="1" t="s">
        <v>23</v>
      </c>
      <c r="B18" s="1" t="s">
        <v>86</v>
      </c>
      <c r="C18" s="1" t="s">
        <v>87</v>
      </c>
      <c r="D18" s="1"/>
      <c r="E18" s="1"/>
      <c r="F18" s="1">
        <v>0.0</v>
      </c>
      <c r="G18" s="1" t="s">
        <v>26</v>
      </c>
      <c r="H18" s="2" t="s">
        <v>88</v>
      </c>
      <c r="I18" s="1" t="s">
        <v>42</v>
      </c>
      <c r="J18" s="1" t="s">
        <v>43</v>
      </c>
      <c r="K18" s="1"/>
      <c r="L18" s="1"/>
      <c r="M18" s="1"/>
      <c r="N18" s="1"/>
      <c r="O18" s="1">
        <f>IF(N18=1,3,0)</f>
        <v>0</v>
      </c>
      <c r="P18" s="1">
        <v>3.0</v>
      </c>
      <c r="Q18" s="5">
        <f t="shared" si="1"/>
        <v>0</v>
      </c>
      <c r="R18" s="1" t="s">
        <v>32</v>
      </c>
      <c r="S18" s="1">
        <f>SUM(P2:P134)</f>
        <v>298</v>
      </c>
      <c r="T18" s="1">
        <v>200.0</v>
      </c>
      <c r="U18" s="1">
        <f t="shared" si="2"/>
        <v>2.013422819</v>
      </c>
      <c r="V18" s="2"/>
      <c r="W18" s="2"/>
      <c r="X18" s="4"/>
      <c r="Y18" s="4"/>
      <c r="Z18" s="4"/>
    </row>
    <row r="19">
      <c r="A19" s="1" t="s">
        <v>23</v>
      </c>
      <c r="B19" s="1" t="s">
        <v>86</v>
      </c>
      <c r="C19" s="1" t="s">
        <v>89</v>
      </c>
      <c r="D19" s="1"/>
      <c r="E19" s="1" t="s">
        <v>87</v>
      </c>
      <c r="F19" s="1">
        <v>1.0</v>
      </c>
      <c r="G19" s="1" t="s">
        <v>26</v>
      </c>
      <c r="H19" s="2" t="s">
        <v>90</v>
      </c>
      <c r="I19" s="1" t="s">
        <v>42</v>
      </c>
      <c r="J19" s="1" t="s">
        <v>43</v>
      </c>
      <c r="K19" s="1"/>
      <c r="L19" s="1"/>
      <c r="M19" s="1"/>
      <c r="N19" s="1"/>
      <c r="O19" s="1">
        <f>IF($N$18=2,0,IF(N19=1,3,0))</f>
        <v>0</v>
      </c>
      <c r="P19" s="1">
        <v>2.0</v>
      </c>
      <c r="Q19" s="5">
        <f t="shared" si="1"/>
        <v>0</v>
      </c>
      <c r="R19" s="1" t="s">
        <v>46</v>
      </c>
      <c r="S19" s="1">
        <f>SUM(P2:P134)</f>
        <v>298</v>
      </c>
      <c r="T19" s="1">
        <v>200.0</v>
      </c>
      <c r="U19" s="1">
        <f t="shared" si="2"/>
        <v>1.342281879</v>
      </c>
      <c r="V19" s="2"/>
      <c r="W19" s="2"/>
      <c r="X19" s="4"/>
      <c r="Y19" s="4"/>
      <c r="Z19" s="4"/>
    </row>
    <row r="20">
      <c r="A20" s="1" t="s">
        <v>23</v>
      </c>
      <c r="B20" s="1" t="s">
        <v>86</v>
      </c>
      <c r="C20" s="1" t="s">
        <v>91</v>
      </c>
      <c r="D20" s="1"/>
      <c r="E20" s="1" t="s">
        <v>87</v>
      </c>
      <c r="F20" s="1">
        <v>1.0</v>
      </c>
      <c r="G20" s="1" t="s">
        <v>26</v>
      </c>
      <c r="H20" s="2" t="s">
        <v>92</v>
      </c>
      <c r="I20" s="1" t="s">
        <v>93</v>
      </c>
      <c r="J20" s="1" t="s">
        <v>55</v>
      </c>
      <c r="K20" s="1" t="s">
        <v>94</v>
      </c>
      <c r="L20" s="1"/>
      <c r="M20" s="1"/>
      <c r="N20" s="1"/>
      <c r="O20" s="1">
        <f>IF($N$18=2,0,IF(N20=3,3,IF(N20=2,2,0)))</f>
        <v>0</v>
      </c>
      <c r="P20" s="1">
        <v>1.0</v>
      </c>
      <c r="Q20" s="5">
        <f t="shared" si="1"/>
        <v>0</v>
      </c>
      <c r="R20" s="1" t="s">
        <v>39</v>
      </c>
      <c r="S20" s="1">
        <f>SUM(P2:P134)</f>
        <v>298</v>
      </c>
      <c r="T20" s="1">
        <v>200.0</v>
      </c>
      <c r="U20" s="1">
        <f t="shared" si="2"/>
        <v>0.6711409396</v>
      </c>
      <c r="V20" s="2"/>
      <c r="W20" s="2"/>
      <c r="X20" s="4"/>
      <c r="Y20" s="4"/>
      <c r="Z20" s="4"/>
    </row>
    <row r="21">
      <c r="A21" s="1" t="s">
        <v>23</v>
      </c>
      <c r="B21" s="1" t="s">
        <v>86</v>
      </c>
      <c r="C21" s="1" t="s">
        <v>95</v>
      </c>
      <c r="D21" s="1"/>
      <c r="E21" s="1" t="s">
        <v>87</v>
      </c>
      <c r="F21" s="1">
        <v>1.0</v>
      </c>
      <c r="G21" s="1" t="s">
        <v>26</v>
      </c>
      <c r="H21" s="2" t="s">
        <v>96</v>
      </c>
      <c r="I21" s="1" t="s">
        <v>28</v>
      </c>
      <c r="J21" s="1" t="s">
        <v>83</v>
      </c>
      <c r="K21" s="1" t="s">
        <v>65</v>
      </c>
      <c r="L21" s="1">
        <v>100.0</v>
      </c>
      <c r="M21" s="1"/>
      <c r="N21" s="1"/>
      <c r="O21" s="1">
        <f t="shared" ref="O21:O22" si="5">IF($N$18=2,0,IF(N21=4,3,IF(N21=3,2,IF(N21=2,1,0))))</f>
        <v>0</v>
      </c>
      <c r="P21" s="1">
        <v>3.0</v>
      </c>
      <c r="Q21" s="5">
        <f t="shared" si="1"/>
        <v>0</v>
      </c>
      <c r="R21" s="1" t="s">
        <v>32</v>
      </c>
      <c r="S21" s="1">
        <f>SUM(P2:P134)</f>
        <v>298</v>
      </c>
      <c r="T21" s="1">
        <v>200.0</v>
      </c>
      <c r="U21" s="1">
        <f t="shared" si="2"/>
        <v>2.013422819</v>
      </c>
      <c r="V21" s="2"/>
      <c r="W21" s="2"/>
      <c r="X21" s="4"/>
      <c r="Y21" s="4"/>
      <c r="Z21" s="4"/>
    </row>
    <row r="22">
      <c r="A22" s="1" t="s">
        <v>23</v>
      </c>
      <c r="B22" s="1" t="s">
        <v>86</v>
      </c>
      <c r="C22" s="1" t="s">
        <v>97</v>
      </c>
      <c r="D22" s="1"/>
      <c r="E22" s="1" t="s">
        <v>87</v>
      </c>
      <c r="F22" s="1">
        <v>1.0</v>
      </c>
      <c r="G22" s="1" t="s">
        <v>26</v>
      </c>
      <c r="H22" s="2" t="s">
        <v>98</v>
      </c>
      <c r="I22" s="1" t="s">
        <v>29</v>
      </c>
      <c r="J22" s="1" t="s">
        <v>65</v>
      </c>
      <c r="K22" s="1">
        <v>90.0</v>
      </c>
      <c r="L22" s="1">
        <v>100.0</v>
      </c>
      <c r="M22" s="1"/>
      <c r="N22" s="1"/>
      <c r="O22" s="1">
        <f t="shared" si="5"/>
        <v>0</v>
      </c>
      <c r="P22" s="1">
        <v>2.0</v>
      </c>
      <c r="Q22" s="5">
        <f t="shared" si="1"/>
        <v>0</v>
      </c>
      <c r="R22" s="1" t="s">
        <v>46</v>
      </c>
      <c r="S22" s="1">
        <f>SUM(P2:P134)</f>
        <v>298</v>
      </c>
      <c r="T22" s="1">
        <v>200.0</v>
      </c>
      <c r="U22" s="1">
        <f t="shared" si="2"/>
        <v>1.342281879</v>
      </c>
      <c r="V22" s="2"/>
      <c r="W22" s="2"/>
      <c r="X22" s="4"/>
      <c r="Y22" s="4"/>
      <c r="Z22" s="4"/>
    </row>
    <row r="23">
      <c r="A23" s="1" t="s">
        <v>23</v>
      </c>
      <c r="B23" s="1" t="s">
        <v>99</v>
      </c>
      <c r="C23" s="1" t="s">
        <v>100</v>
      </c>
      <c r="D23" s="1"/>
      <c r="E23" s="1"/>
      <c r="F23" s="1">
        <v>0.0</v>
      </c>
      <c r="G23" s="1" t="s">
        <v>26</v>
      </c>
      <c r="H23" s="2" t="s">
        <v>101</v>
      </c>
      <c r="I23" s="1" t="s">
        <v>42</v>
      </c>
      <c r="J23" s="1" t="s">
        <v>43</v>
      </c>
      <c r="K23" s="1"/>
      <c r="L23" s="1"/>
      <c r="M23" s="1"/>
      <c r="N23" s="1"/>
      <c r="O23" s="1">
        <f>IF(N23=1,3,0)</f>
        <v>0</v>
      </c>
      <c r="P23" s="1">
        <v>2.0</v>
      </c>
      <c r="Q23" s="5">
        <f t="shared" si="1"/>
        <v>0</v>
      </c>
      <c r="R23" s="1" t="s">
        <v>46</v>
      </c>
      <c r="S23" s="1">
        <f>SUM(P2:P134)</f>
        <v>298</v>
      </c>
      <c r="T23" s="1">
        <v>200.0</v>
      </c>
      <c r="U23" s="1">
        <f t="shared" si="2"/>
        <v>1.342281879</v>
      </c>
      <c r="V23" s="2"/>
      <c r="W23" s="2"/>
      <c r="X23" s="4"/>
      <c r="Y23" s="4"/>
      <c r="Z23" s="4"/>
    </row>
    <row r="24">
      <c r="A24" s="1" t="s">
        <v>23</v>
      </c>
      <c r="B24" s="1" t="s">
        <v>99</v>
      </c>
      <c r="C24" s="1" t="s">
        <v>102</v>
      </c>
      <c r="D24" s="1"/>
      <c r="E24" s="1" t="s">
        <v>100</v>
      </c>
      <c r="F24" s="1">
        <v>1.0</v>
      </c>
      <c r="G24" s="1" t="s">
        <v>26</v>
      </c>
      <c r="H24" s="2" t="s">
        <v>103</v>
      </c>
      <c r="I24" s="1">
        <v>1.0</v>
      </c>
      <c r="J24" s="1">
        <v>2.0</v>
      </c>
      <c r="K24" s="1">
        <v>3.0</v>
      </c>
      <c r="L24" s="1"/>
      <c r="M24" s="1"/>
      <c r="N24" s="1"/>
      <c r="O24" s="1">
        <f>IF($N$23=2,0,IF(N24=3,3,IF(N24=2,2,0)))</f>
        <v>0</v>
      </c>
      <c r="P24" s="1">
        <v>2.0</v>
      </c>
      <c r="Q24" s="5">
        <f t="shared" si="1"/>
        <v>0</v>
      </c>
      <c r="R24" s="1" t="s">
        <v>46</v>
      </c>
      <c r="S24" s="1">
        <f>SUM(P2:P134)</f>
        <v>298</v>
      </c>
      <c r="T24" s="1">
        <v>200.0</v>
      </c>
      <c r="U24" s="1">
        <f t="shared" si="2"/>
        <v>1.342281879</v>
      </c>
      <c r="V24" s="2"/>
      <c r="W24" s="2"/>
      <c r="X24" s="4"/>
      <c r="Y24" s="4"/>
      <c r="Z24" s="4"/>
    </row>
    <row r="25">
      <c r="A25" s="1" t="s">
        <v>23</v>
      </c>
      <c r="B25" s="1" t="s">
        <v>99</v>
      </c>
      <c r="C25" s="1" t="s">
        <v>104</v>
      </c>
      <c r="D25" s="1"/>
      <c r="E25" s="1" t="s">
        <v>100</v>
      </c>
      <c r="F25" s="1">
        <v>1.0</v>
      </c>
      <c r="G25" s="1" t="s">
        <v>26</v>
      </c>
      <c r="H25" s="2" t="s">
        <v>105</v>
      </c>
      <c r="I25" s="1" t="s">
        <v>42</v>
      </c>
      <c r="J25" s="1" t="s">
        <v>43</v>
      </c>
      <c r="K25" s="1"/>
      <c r="L25" s="1"/>
      <c r="M25" s="1"/>
      <c r="N25" s="1"/>
      <c r="O25" s="1">
        <f>IF($N$23=2,0,IF(N25=1,3,0))</f>
        <v>0</v>
      </c>
      <c r="P25" s="1">
        <v>3.0</v>
      </c>
      <c r="Q25" s="5">
        <f t="shared" si="1"/>
        <v>0</v>
      </c>
      <c r="R25" s="1" t="s">
        <v>32</v>
      </c>
      <c r="S25" s="1">
        <f>SUM(P2:P134)</f>
        <v>298</v>
      </c>
      <c r="T25" s="1">
        <v>200.0</v>
      </c>
      <c r="U25" s="1">
        <f t="shared" si="2"/>
        <v>2.013422819</v>
      </c>
      <c r="V25" s="2"/>
      <c r="W25" s="2"/>
      <c r="X25" s="4"/>
      <c r="Y25" s="4"/>
      <c r="Z25" s="4"/>
    </row>
    <row r="26">
      <c r="A26" s="1" t="s">
        <v>23</v>
      </c>
      <c r="B26" s="1" t="s">
        <v>99</v>
      </c>
      <c r="C26" s="1" t="s">
        <v>106</v>
      </c>
      <c r="D26" s="1"/>
      <c r="E26" s="1"/>
      <c r="F26" s="1">
        <v>0.0</v>
      </c>
      <c r="G26" s="1" t="s">
        <v>26</v>
      </c>
      <c r="H26" s="2" t="s">
        <v>107</v>
      </c>
      <c r="I26" s="1" t="s">
        <v>42</v>
      </c>
      <c r="J26" s="1" t="s">
        <v>43</v>
      </c>
      <c r="K26" s="1"/>
      <c r="L26" s="1"/>
      <c r="M26" s="1"/>
      <c r="N26" s="1"/>
      <c r="O26" s="1">
        <f>IF(N26=1,3,0)</f>
        <v>0</v>
      </c>
      <c r="P26" s="1">
        <v>1.0</v>
      </c>
      <c r="Q26" s="5">
        <f t="shared" si="1"/>
        <v>0</v>
      </c>
      <c r="R26" s="1" t="s">
        <v>39</v>
      </c>
      <c r="S26" s="1">
        <f>SUM(P2:P134)</f>
        <v>298</v>
      </c>
      <c r="T26" s="1">
        <v>200.0</v>
      </c>
      <c r="U26" s="1">
        <f t="shared" si="2"/>
        <v>0.6711409396</v>
      </c>
      <c r="V26" s="2"/>
      <c r="W26" s="2"/>
      <c r="X26" s="4"/>
      <c r="Y26" s="4"/>
      <c r="Z26" s="4"/>
    </row>
    <row r="27">
      <c r="A27" s="1" t="s">
        <v>23</v>
      </c>
      <c r="B27" s="1" t="s">
        <v>99</v>
      </c>
      <c r="C27" s="1" t="s">
        <v>108</v>
      </c>
      <c r="D27" s="1"/>
      <c r="E27" s="1" t="s">
        <v>106</v>
      </c>
      <c r="F27" s="1">
        <v>1.0</v>
      </c>
      <c r="G27" s="1" t="s">
        <v>26</v>
      </c>
      <c r="H27" s="2" t="s">
        <v>109</v>
      </c>
      <c r="I27" s="1" t="s">
        <v>110</v>
      </c>
      <c r="J27" s="1" t="s">
        <v>111</v>
      </c>
      <c r="K27" s="1" t="s">
        <v>112</v>
      </c>
      <c r="L27" s="1" t="s">
        <v>113</v>
      </c>
      <c r="M27" s="1"/>
      <c r="N27" s="1"/>
      <c r="O27" s="1">
        <f>IF($N$26=2,0,IF(N27=4,3,IF(N27=3,2,IF(N27=2,1,0))))</f>
        <v>0</v>
      </c>
      <c r="P27" s="1">
        <v>2.0</v>
      </c>
      <c r="Q27" s="5">
        <f t="shared" si="1"/>
        <v>0</v>
      </c>
      <c r="R27" s="1" t="s">
        <v>46</v>
      </c>
      <c r="S27" s="1">
        <f>SUM(P2:P134)</f>
        <v>298</v>
      </c>
      <c r="T27" s="1">
        <v>200.0</v>
      </c>
      <c r="U27" s="1">
        <f t="shared" si="2"/>
        <v>1.342281879</v>
      </c>
      <c r="V27" s="2"/>
      <c r="W27" s="2"/>
      <c r="X27" s="4"/>
      <c r="Y27" s="4"/>
      <c r="Z27" s="4"/>
    </row>
    <row r="28">
      <c r="A28" s="1" t="s">
        <v>23</v>
      </c>
      <c r="B28" s="1" t="s">
        <v>99</v>
      </c>
      <c r="C28" s="1" t="s">
        <v>114</v>
      </c>
      <c r="D28" s="1"/>
      <c r="E28" s="1" t="s">
        <v>106</v>
      </c>
      <c r="F28" s="1">
        <v>1.0</v>
      </c>
      <c r="G28" s="1" t="s">
        <v>26</v>
      </c>
      <c r="H28" s="2" t="s">
        <v>115</v>
      </c>
      <c r="I28" s="1" t="s">
        <v>116</v>
      </c>
      <c r="J28" s="1" t="s">
        <v>117</v>
      </c>
      <c r="K28" s="1" t="s">
        <v>118</v>
      </c>
      <c r="L28" s="1" t="s">
        <v>119</v>
      </c>
      <c r="M28" s="1"/>
      <c r="N28" s="1"/>
      <c r="O28" s="1">
        <f>IF(N28=1,3,IF(N28=2,2,IF(N28=3,1,0)))</f>
        <v>0</v>
      </c>
      <c r="P28" s="1">
        <v>2.0</v>
      </c>
      <c r="Q28" s="5">
        <f t="shared" si="1"/>
        <v>0</v>
      </c>
      <c r="R28" s="1" t="s">
        <v>46</v>
      </c>
      <c r="S28" s="1">
        <f>SUM(P2:P134)</f>
        <v>298</v>
      </c>
      <c r="T28" s="1">
        <v>200.0</v>
      </c>
      <c r="U28" s="1">
        <f t="shared" si="2"/>
        <v>1.342281879</v>
      </c>
      <c r="V28" s="2"/>
      <c r="W28" s="2"/>
      <c r="X28" s="4"/>
      <c r="Y28" s="4"/>
      <c r="Z28" s="4"/>
    </row>
    <row r="29">
      <c r="A29" s="1" t="s">
        <v>23</v>
      </c>
      <c r="B29" s="1" t="s">
        <v>99</v>
      </c>
      <c r="C29" s="1" t="s">
        <v>120</v>
      </c>
      <c r="D29" s="1"/>
      <c r="E29" s="1" t="s">
        <v>106</v>
      </c>
      <c r="F29" s="1">
        <v>1.0</v>
      </c>
      <c r="G29" s="1" t="s">
        <v>26</v>
      </c>
      <c r="H29" s="2" t="s">
        <v>121</v>
      </c>
      <c r="I29" s="1" t="s">
        <v>57</v>
      </c>
      <c r="J29" s="1" t="s">
        <v>122</v>
      </c>
      <c r="K29" s="1" t="s">
        <v>55</v>
      </c>
      <c r="L29" s="1" t="s">
        <v>94</v>
      </c>
      <c r="M29" s="1"/>
      <c r="N29" s="1"/>
      <c r="O29" s="1">
        <f>IF($N$26=2,0,IF(N29=4,3,IF(N29=3,2,IF(N29=2,1,0))))</f>
        <v>0</v>
      </c>
      <c r="P29" s="1">
        <v>1.0</v>
      </c>
      <c r="Q29" s="5">
        <f t="shared" si="1"/>
        <v>0</v>
      </c>
      <c r="R29" s="1" t="s">
        <v>39</v>
      </c>
      <c r="S29" s="1">
        <f>SUM(P2:P134)</f>
        <v>298</v>
      </c>
      <c r="T29" s="1">
        <v>200.0</v>
      </c>
      <c r="U29" s="1">
        <f t="shared" si="2"/>
        <v>0.6711409396</v>
      </c>
      <c r="V29" s="2"/>
      <c r="W29" s="2"/>
      <c r="X29" s="4"/>
      <c r="Y29" s="4"/>
      <c r="Z29" s="4"/>
    </row>
    <row r="30">
      <c r="A30" s="1" t="s">
        <v>23</v>
      </c>
      <c r="B30" s="1" t="s">
        <v>99</v>
      </c>
      <c r="C30" s="1" t="s">
        <v>123</v>
      </c>
      <c r="D30" s="1"/>
      <c r="E30" s="1" t="s">
        <v>106</v>
      </c>
      <c r="F30" s="1">
        <v>1.0</v>
      </c>
      <c r="G30" s="1" t="s">
        <v>26</v>
      </c>
      <c r="H30" s="2" t="s">
        <v>124</v>
      </c>
      <c r="I30" s="1" t="s">
        <v>116</v>
      </c>
      <c r="J30" s="1" t="s">
        <v>117</v>
      </c>
      <c r="K30" s="1" t="s">
        <v>118</v>
      </c>
      <c r="L30" s="1" t="s">
        <v>119</v>
      </c>
      <c r="M30" s="1"/>
      <c r="N30" s="1"/>
      <c r="O30" s="1">
        <f>IF($N$32=2,0,IF(N30=1,3,IF(N30=2,2,IF(N30=3,1,0))))</f>
        <v>0</v>
      </c>
      <c r="P30" s="1">
        <v>2.0</v>
      </c>
      <c r="Q30" s="5">
        <f t="shared" si="1"/>
        <v>0</v>
      </c>
      <c r="R30" s="1" t="s">
        <v>46</v>
      </c>
      <c r="S30" s="1">
        <f>SUM(P2:P134)</f>
        <v>298</v>
      </c>
      <c r="T30" s="1">
        <v>200.0</v>
      </c>
      <c r="U30" s="1">
        <f t="shared" si="2"/>
        <v>1.342281879</v>
      </c>
      <c r="V30" s="2"/>
      <c r="W30" s="2"/>
      <c r="X30" s="4"/>
      <c r="Y30" s="4"/>
      <c r="Z30" s="4"/>
    </row>
    <row r="31">
      <c r="A31" s="1" t="s">
        <v>23</v>
      </c>
      <c r="B31" s="1" t="s">
        <v>125</v>
      </c>
      <c r="C31" s="1" t="s">
        <v>126</v>
      </c>
      <c r="D31" s="1"/>
      <c r="E31" s="1"/>
      <c r="F31" s="1">
        <v>0.0</v>
      </c>
      <c r="G31" s="1" t="s">
        <v>26</v>
      </c>
      <c r="H31" s="2" t="s">
        <v>127</v>
      </c>
      <c r="I31" s="1" t="s">
        <v>42</v>
      </c>
      <c r="J31" s="1" t="s">
        <v>43</v>
      </c>
      <c r="K31" s="1"/>
      <c r="L31" s="1"/>
      <c r="M31" s="1"/>
      <c r="N31" s="1"/>
      <c r="O31" s="1">
        <f>IF(N31=1,3,0)</f>
        <v>0</v>
      </c>
      <c r="P31" s="1">
        <v>1.0</v>
      </c>
      <c r="Q31" s="5">
        <f t="shared" si="1"/>
        <v>0</v>
      </c>
      <c r="R31" s="1" t="s">
        <v>39</v>
      </c>
      <c r="S31" s="1">
        <f>SUM(P2:P134)</f>
        <v>298</v>
      </c>
      <c r="T31" s="1">
        <v>200.0</v>
      </c>
      <c r="U31" s="1">
        <f t="shared" si="2"/>
        <v>0.6711409396</v>
      </c>
      <c r="V31" s="2"/>
      <c r="W31" s="2"/>
      <c r="X31" s="4"/>
      <c r="Y31" s="4"/>
      <c r="Z31" s="4"/>
    </row>
    <row r="32">
      <c r="A32" s="1" t="s">
        <v>23</v>
      </c>
      <c r="B32" s="1" t="s">
        <v>125</v>
      </c>
      <c r="C32" s="1" t="s">
        <v>128</v>
      </c>
      <c r="D32" s="1"/>
      <c r="E32" s="1" t="s">
        <v>126</v>
      </c>
      <c r="F32" s="1">
        <v>1.0</v>
      </c>
      <c r="G32" s="1" t="s">
        <v>26</v>
      </c>
      <c r="H32" s="2" t="s">
        <v>129</v>
      </c>
      <c r="I32" s="1" t="s">
        <v>116</v>
      </c>
      <c r="J32" s="1" t="s">
        <v>117</v>
      </c>
      <c r="K32" s="1" t="s">
        <v>118</v>
      </c>
      <c r="L32" s="1" t="s">
        <v>119</v>
      </c>
      <c r="M32" s="1"/>
      <c r="N32" s="1"/>
      <c r="O32" s="1">
        <f>IF($N$31=2,0,IF(N32=1,3,IF(N32=2,2,IF(N32=3,1,0))))</f>
        <v>0</v>
      </c>
      <c r="P32" s="1">
        <v>1.0</v>
      </c>
      <c r="Q32" s="5">
        <f t="shared" si="1"/>
        <v>0</v>
      </c>
      <c r="R32" s="1" t="s">
        <v>39</v>
      </c>
      <c r="S32" s="1">
        <f>SUM(P2:P134)</f>
        <v>298</v>
      </c>
      <c r="T32" s="1">
        <v>200.0</v>
      </c>
      <c r="U32" s="1">
        <f t="shared" si="2"/>
        <v>0.6711409396</v>
      </c>
      <c r="V32" s="2"/>
      <c r="W32" s="2"/>
      <c r="X32" s="4"/>
      <c r="Y32" s="4"/>
      <c r="Z32" s="4"/>
    </row>
    <row r="33">
      <c r="A33" s="1" t="s">
        <v>23</v>
      </c>
      <c r="B33" s="1" t="s">
        <v>125</v>
      </c>
      <c r="C33" s="1" t="s">
        <v>130</v>
      </c>
      <c r="D33" s="1"/>
      <c r="E33" s="1" t="s">
        <v>126</v>
      </c>
      <c r="F33" s="1">
        <v>1.0</v>
      </c>
      <c r="G33" s="1" t="s">
        <v>26</v>
      </c>
      <c r="H33" s="2" t="s">
        <v>131</v>
      </c>
      <c r="I33" s="1" t="s">
        <v>132</v>
      </c>
      <c r="J33" s="1" t="s">
        <v>37</v>
      </c>
      <c r="K33" s="1" t="s">
        <v>30</v>
      </c>
      <c r="L33" s="1" t="s">
        <v>133</v>
      </c>
      <c r="M33" s="1"/>
      <c r="N33" s="1"/>
      <c r="O33" s="1">
        <f t="shared" ref="O33:O34" si="6">IF($N$31=2,0,IF(N33=4,3,IF(N33=3,2,IF(N33=2,1,0))))</f>
        <v>0</v>
      </c>
      <c r="P33" s="1">
        <v>3.0</v>
      </c>
      <c r="Q33" s="5">
        <f t="shared" si="1"/>
        <v>0</v>
      </c>
      <c r="R33" s="1" t="s">
        <v>32</v>
      </c>
      <c r="S33" s="1">
        <f>SUM(P2:P134)</f>
        <v>298</v>
      </c>
      <c r="T33" s="1">
        <v>200.0</v>
      </c>
      <c r="U33" s="1">
        <f t="shared" si="2"/>
        <v>2.013422819</v>
      </c>
      <c r="V33" s="2"/>
      <c r="W33" s="2"/>
      <c r="X33" s="4"/>
      <c r="Y33" s="4"/>
      <c r="Z33" s="4"/>
    </row>
    <row r="34">
      <c r="A34" s="1" t="s">
        <v>23</v>
      </c>
      <c r="B34" s="1" t="s">
        <v>125</v>
      </c>
      <c r="C34" s="1" t="s">
        <v>134</v>
      </c>
      <c r="D34" s="1"/>
      <c r="E34" s="1" t="s">
        <v>126</v>
      </c>
      <c r="F34" s="1">
        <v>1.0</v>
      </c>
      <c r="G34" s="1" t="s">
        <v>26</v>
      </c>
      <c r="H34" s="2" t="s">
        <v>135</v>
      </c>
      <c r="I34" s="1" t="s">
        <v>132</v>
      </c>
      <c r="J34" s="1" t="s">
        <v>37</v>
      </c>
      <c r="K34" s="1" t="s">
        <v>69</v>
      </c>
      <c r="L34" s="1" t="s">
        <v>70</v>
      </c>
      <c r="M34" s="1"/>
      <c r="N34" s="1"/>
      <c r="O34" s="1">
        <f t="shared" si="6"/>
        <v>0</v>
      </c>
      <c r="P34" s="1">
        <v>3.0</v>
      </c>
      <c r="Q34" s="5">
        <f t="shared" si="1"/>
        <v>0</v>
      </c>
      <c r="R34" s="1" t="s">
        <v>32</v>
      </c>
      <c r="S34" s="1">
        <f>SUM(P2:P134)</f>
        <v>298</v>
      </c>
      <c r="T34" s="1">
        <v>200.0</v>
      </c>
      <c r="U34" s="1">
        <f t="shared" si="2"/>
        <v>2.013422819</v>
      </c>
      <c r="V34" s="2"/>
      <c r="W34" s="2"/>
      <c r="X34" s="4"/>
      <c r="Y34" s="4"/>
      <c r="Z34" s="4"/>
    </row>
    <row r="35">
      <c r="A35" s="1" t="s">
        <v>23</v>
      </c>
      <c r="B35" s="1" t="s">
        <v>125</v>
      </c>
      <c r="C35" s="1" t="s">
        <v>136</v>
      </c>
      <c r="D35" s="1"/>
      <c r="E35" s="1" t="s">
        <v>126</v>
      </c>
      <c r="F35" s="1">
        <v>1.0</v>
      </c>
      <c r="G35" s="1" t="s">
        <v>26</v>
      </c>
      <c r="H35" s="2" t="s">
        <v>137</v>
      </c>
      <c r="I35" s="1" t="s">
        <v>55</v>
      </c>
      <c r="J35" s="1" t="s">
        <v>122</v>
      </c>
      <c r="K35" s="1" t="s">
        <v>57</v>
      </c>
      <c r="L35" s="1" t="s">
        <v>138</v>
      </c>
      <c r="M35" s="1"/>
      <c r="N35" s="1"/>
      <c r="O35" s="1">
        <f>IF($N$31=2,0,IF(N35=1,3,IF(N35=2,3,IF(N35=3,2,0))))</f>
        <v>0</v>
      </c>
      <c r="P35" s="1">
        <v>1.0</v>
      </c>
      <c r="Q35" s="5">
        <f t="shared" si="1"/>
        <v>0</v>
      </c>
      <c r="R35" s="1" t="s">
        <v>39</v>
      </c>
      <c r="S35" s="1">
        <f>SUM(P2:P134)</f>
        <v>298</v>
      </c>
      <c r="T35" s="1">
        <v>200.0</v>
      </c>
      <c r="U35" s="1">
        <f t="shared" si="2"/>
        <v>0.6711409396</v>
      </c>
      <c r="V35" s="2"/>
      <c r="W35" s="2"/>
      <c r="X35" s="4"/>
      <c r="Y35" s="4"/>
      <c r="Z35" s="4"/>
    </row>
    <row r="36">
      <c r="A36" s="1" t="s">
        <v>23</v>
      </c>
      <c r="B36" s="1" t="s">
        <v>125</v>
      </c>
      <c r="C36" s="1" t="s">
        <v>139</v>
      </c>
      <c r="D36" s="1"/>
      <c r="E36" s="1" t="s">
        <v>126</v>
      </c>
      <c r="F36" s="1">
        <v>1.0</v>
      </c>
      <c r="G36" s="1" t="s">
        <v>26</v>
      </c>
      <c r="H36" s="2" t="s">
        <v>140</v>
      </c>
      <c r="I36" s="1" t="s">
        <v>141</v>
      </c>
      <c r="J36" s="1" t="s">
        <v>79</v>
      </c>
      <c r="K36" s="1" t="s">
        <v>142</v>
      </c>
      <c r="L36" s="1" t="s">
        <v>143</v>
      </c>
      <c r="M36" s="1"/>
      <c r="N36" s="1"/>
      <c r="O36" s="1">
        <f>IF($N$31=2,0,IF(N36=3,1,IF(N36=2,2,IF(N36=1,3,0))))</f>
        <v>0</v>
      </c>
      <c r="P36" s="1">
        <v>2.0</v>
      </c>
      <c r="Q36" s="5">
        <f t="shared" si="1"/>
        <v>0</v>
      </c>
      <c r="R36" s="1" t="s">
        <v>46</v>
      </c>
      <c r="S36" s="1">
        <f>SUM(P2:P134)</f>
        <v>298</v>
      </c>
      <c r="T36" s="1">
        <v>200.0</v>
      </c>
      <c r="U36" s="1">
        <f t="shared" si="2"/>
        <v>1.342281879</v>
      </c>
      <c r="V36" s="2"/>
      <c r="W36" s="2"/>
      <c r="X36" s="4"/>
      <c r="Y36" s="4"/>
      <c r="Z36" s="4"/>
    </row>
    <row r="37">
      <c r="A37" s="1" t="s">
        <v>23</v>
      </c>
      <c r="B37" s="1" t="s">
        <v>125</v>
      </c>
      <c r="C37" s="1" t="s">
        <v>144</v>
      </c>
      <c r="D37" s="1"/>
      <c r="E37" s="1" t="s">
        <v>126</v>
      </c>
      <c r="F37" s="1">
        <v>1.0</v>
      </c>
      <c r="G37" s="1" t="s">
        <v>26</v>
      </c>
      <c r="H37" s="2" t="s">
        <v>145</v>
      </c>
      <c r="I37" s="1" t="s">
        <v>83</v>
      </c>
      <c r="J37" s="1" t="s">
        <v>28</v>
      </c>
      <c r="K37" s="1" t="s">
        <v>146</v>
      </c>
      <c r="L37" s="1" t="s">
        <v>142</v>
      </c>
      <c r="M37" s="1"/>
      <c r="N37" s="1"/>
      <c r="O37" s="1">
        <f>IF($N$31=2,0,IF(N37=4,3,IF(N37=3,2,IF(N37=2,1,0))))</f>
        <v>0</v>
      </c>
      <c r="P37" s="1">
        <v>3.0</v>
      </c>
      <c r="Q37" s="5">
        <f t="shared" si="1"/>
        <v>0</v>
      </c>
      <c r="R37" s="1" t="s">
        <v>32</v>
      </c>
      <c r="S37" s="1">
        <f>SUM(P2:P134)</f>
        <v>298</v>
      </c>
      <c r="T37" s="1">
        <v>200.0</v>
      </c>
      <c r="U37" s="1">
        <f t="shared" si="2"/>
        <v>2.013422819</v>
      </c>
      <c r="V37" s="2"/>
      <c r="W37" s="2"/>
      <c r="X37" s="4"/>
      <c r="Y37" s="4"/>
      <c r="Z37" s="4"/>
    </row>
    <row r="38">
      <c r="A38" s="1" t="s">
        <v>23</v>
      </c>
      <c r="B38" s="1" t="s">
        <v>125</v>
      </c>
      <c r="C38" s="1" t="s">
        <v>147</v>
      </c>
      <c r="D38" s="1"/>
      <c r="E38" s="1" t="s">
        <v>126</v>
      </c>
      <c r="F38" s="1">
        <v>1.0</v>
      </c>
      <c r="G38" s="1" t="s">
        <v>26</v>
      </c>
      <c r="H38" s="2" t="s">
        <v>148</v>
      </c>
      <c r="I38" s="1" t="s">
        <v>42</v>
      </c>
      <c r="J38" s="1" t="s">
        <v>43</v>
      </c>
      <c r="K38" s="1"/>
      <c r="L38" s="1"/>
      <c r="M38" s="1"/>
      <c r="N38" s="1"/>
      <c r="O38" s="1">
        <f>IF($N$31=2,0,IF(N38=1,3,0))</f>
        <v>0</v>
      </c>
      <c r="P38" s="1">
        <v>3.0</v>
      </c>
      <c r="Q38" s="5">
        <f t="shared" si="1"/>
        <v>0</v>
      </c>
      <c r="R38" s="1" t="s">
        <v>32</v>
      </c>
      <c r="S38" s="1">
        <f>SUM(P2:P134)</f>
        <v>298</v>
      </c>
      <c r="T38" s="1">
        <v>200.0</v>
      </c>
      <c r="U38" s="1">
        <f t="shared" si="2"/>
        <v>2.013422819</v>
      </c>
      <c r="V38" s="2"/>
      <c r="W38" s="2"/>
      <c r="X38" s="4"/>
      <c r="Y38" s="4"/>
      <c r="Z38" s="4"/>
    </row>
    <row r="39">
      <c r="A39" s="1" t="s">
        <v>23</v>
      </c>
      <c r="B39" s="1" t="s">
        <v>125</v>
      </c>
      <c r="C39" s="1" t="s">
        <v>149</v>
      </c>
      <c r="D39" s="1"/>
      <c r="E39" s="1" t="s">
        <v>126</v>
      </c>
      <c r="F39" s="1">
        <v>1.0</v>
      </c>
      <c r="G39" s="1" t="s">
        <v>26</v>
      </c>
      <c r="H39" s="2" t="s">
        <v>150</v>
      </c>
      <c r="I39" s="7">
        <v>1.0</v>
      </c>
      <c r="J39" s="1" t="s">
        <v>151</v>
      </c>
      <c r="K39" s="1" t="s">
        <v>111</v>
      </c>
      <c r="L39" s="1" t="s">
        <v>152</v>
      </c>
      <c r="M39" s="1"/>
      <c r="N39" s="1"/>
      <c r="O39" s="1">
        <f>IF($N$31=2,0,IF(N39=1,3,IF(N39=2,2,IF(N39=3,1,0))))</f>
        <v>0</v>
      </c>
      <c r="P39" s="1">
        <v>3.0</v>
      </c>
      <c r="Q39" s="5">
        <f t="shared" si="1"/>
        <v>0</v>
      </c>
      <c r="R39" s="1" t="s">
        <v>32</v>
      </c>
      <c r="S39" s="1">
        <f>SUM(P2:P134)</f>
        <v>298</v>
      </c>
      <c r="T39" s="1">
        <v>200.0</v>
      </c>
      <c r="U39" s="1">
        <f t="shared" si="2"/>
        <v>2.013422819</v>
      </c>
      <c r="V39" s="2"/>
      <c r="W39" s="2"/>
      <c r="X39" s="4"/>
      <c r="Y39" s="4"/>
      <c r="Z39" s="4"/>
    </row>
    <row r="40">
      <c r="A40" s="1" t="s">
        <v>23</v>
      </c>
      <c r="B40" s="1" t="s">
        <v>153</v>
      </c>
      <c r="C40" s="1" t="s">
        <v>154</v>
      </c>
      <c r="D40" s="1"/>
      <c r="E40" s="1"/>
      <c r="F40" s="1">
        <v>0.0</v>
      </c>
      <c r="G40" s="1" t="s">
        <v>26</v>
      </c>
      <c r="H40" s="2" t="s">
        <v>155</v>
      </c>
      <c r="I40" s="1" t="s">
        <v>42</v>
      </c>
      <c r="J40" s="1" t="s">
        <v>43</v>
      </c>
      <c r="K40" s="1"/>
      <c r="L40" s="1"/>
      <c r="M40" s="1"/>
      <c r="N40" s="1"/>
      <c r="O40" s="1">
        <f>IF(N40=1,3,0)</f>
        <v>0</v>
      </c>
      <c r="P40" s="1">
        <v>1.0</v>
      </c>
      <c r="Q40" s="5">
        <f t="shared" si="1"/>
        <v>0</v>
      </c>
      <c r="R40" s="1" t="s">
        <v>39</v>
      </c>
      <c r="S40" s="1">
        <f>SUM(P2:P134)</f>
        <v>298</v>
      </c>
      <c r="T40" s="1">
        <v>200.0</v>
      </c>
      <c r="U40" s="1">
        <f t="shared" si="2"/>
        <v>0.6711409396</v>
      </c>
      <c r="V40" s="2"/>
      <c r="W40" s="2"/>
      <c r="X40" s="4"/>
      <c r="Y40" s="4"/>
      <c r="Z40" s="4"/>
    </row>
    <row r="41">
      <c r="A41" s="1" t="s">
        <v>23</v>
      </c>
      <c r="B41" s="1" t="s">
        <v>153</v>
      </c>
      <c r="C41" s="1" t="s">
        <v>156</v>
      </c>
      <c r="D41" s="1"/>
      <c r="E41" s="1" t="s">
        <v>154</v>
      </c>
      <c r="F41" s="1">
        <v>1.0</v>
      </c>
      <c r="G41" s="1" t="s">
        <v>26</v>
      </c>
      <c r="H41" s="2" t="s">
        <v>129</v>
      </c>
      <c r="I41" s="1" t="s">
        <v>116</v>
      </c>
      <c r="J41" s="1" t="s">
        <v>117</v>
      </c>
      <c r="K41" s="1" t="s">
        <v>118</v>
      </c>
      <c r="L41" s="1" t="s">
        <v>119</v>
      </c>
      <c r="M41" s="1"/>
      <c r="N41" s="1"/>
      <c r="O41" s="1">
        <f>IF($N$40=2,0,IF(N41=1,3,IF(N41=2,2,IF(N41=3,1,0))))</f>
        <v>0</v>
      </c>
      <c r="P41" s="1">
        <v>1.0</v>
      </c>
      <c r="Q41" s="5">
        <f t="shared" si="1"/>
        <v>0</v>
      </c>
      <c r="R41" s="1" t="s">
        <v>39</v>
      </c>
      <c r="S41" s="1">
        <f>SUM(P2:P134)</f>
        <v>298</v>
      </c>
      <c r="T41" s="1">
        <v>200.0</v>
      </c>
      <c r="U41" s="1">
        <f t="shared" si="2"/>
        <v>0.6711409396</v>
      </c>
      <c r="V41" s="2"/>
      <c r="W41" s="2"/>
      <c r="X41" s="4"/>
      <c r="Y41" s="4"/>
      <c r="Z41" s="4"/>
    </row>
    <row r="42">
      <c r="A42" s="1" t="s">
        <v>23</v>
      </c>
      <c r="B42" s="1" t="s">
        <v>153</v>
      </c>
      <c r="C42" s="1" t="s">
        <v>157</v>
      </c>
      <c r="D42" s="1"/>
      <c r="E42" s="1" t="s">
        <v>154</v>
      </c>
      <c r="F42" s="1">
        <v>1.0</v>
      </c>
      <c r="G42" s="1" t="s">
        <v>26</v>
      </c>
      <c r="H42" s="2" t="s">
        <v>131</v>
      </c>
      <c r="I42" s="1" t="s">
        <v>132</v>
      </c>
      <c r="J42" s="1" t="s">
        <v>37</v>
      </c>
      <c r="K42" s="1" t="s">
        <v>30</v>
      </c>
      <c r="L42" s="1" t="s">
        <v>133</v>
      </c>
      <c r="M42" s="1"/>
      <c r="N42" s="1"/>
      <c r="O42" s="1">
        <f>IF($N$40=2,0,IF(N42=4,3,IF(N42=3,2,IF(N42=2,1,0))))</f>
        <v>0</v>
      </c>
      <c r="P42" s="1">
        <v>3.0</v>
      </c>
      <c r="Q42" s="5">
        <f t="shared" si="1"/>
        <v>0</v>
      </c>
      <c r="R42" s="1" t="s">
        <v>32</v>
      </c>
      <c r="S42" s="1">
        <f>SUM(P2:P134)</f>
        <v>298</v>
      </c>
      <c r="T42" s="1">
        <v>200.0</v>
      </c>
      <c r="U42" s="1">
        <f t="shared" si="2"/>
        <v>2.013422819</v>
      </c>
      <c r="V42" s="2"/>
      <c r="W42" s="2"/>
      <c r="X42" s="4"/>
      <c r="Y42" s="4"/>
      <c r="Z42" s="4"/>
    </row>
    <row r="43">
      <c r="A43" s="1" t="s">
        <v>23</v>
      </c>
      <c r="B43" s="1" t="s">
        <v>153</v>
      </c>
      <c r="C43" s="1" t="s">
        <v>158</v>
      </c>
      <c r="D43" s="1"/>
      <c r="E43" s="1" t="s">
        <v>154</v>
      </c>
      <c r="F43" s="1">
        <v>1.0</v>
      </c>
      <c r="G43" s="1" t="s">
        <v>26</v>
      </c>
      <c r="H43" s="2" t="s">
        <v>137</v>
      </c>
      <c r="I43" s="1" t="s">
        <v>55</v>
      </c>
      <c r="J43" s="1" t="s">
        <v>159</v>
      </c>
      <c r="K43" s="1" t="s">
        <v>160</v>
      </c>
      <c r="L43" s="1" t="s">
        <v>138</v>
      </c>
      <c r="M43" s="1"/>
      <c r="N43" s="1"/>
      <c r="O43" s="1">
        <f>IF($N$40=2,0,IF(N43=1,3,IF(N43=2,3,IF(N43=3,2,0))))</f>
        <v>0</v>
      </c>
      <c r="P43" s="1">
        <v>1.0</v>
      </c>
      <c r="Q43" s="5">
        <f t="shared" si="1"/>
        <v>0</v>
      </c>
      <c r="R43" s="1" t="s">
        <v>39</v>
      </c>
      <c r="S43" s="1">
        <f>SUM(P2:P134)</f>
        <v>298</v>
      </c>
      <c r="T43" s="1">
        <v>200.0</v>
      </c>
      <c r="U43" s="1">
        <f t="shared" si="2"/>
        <v>0.6711409396</v>
      </c>
      <c r="V43" s="2"/>
      <c r="W43" s="2"/>
      <c r="X43" s="4"/>
      <c r="Y43" s="4"/>
      <c r="Z43" s="4"/>
    </row>
    <row r="44">
      <c r="A44" s="1" t="s">
        <v>23</v>
      </c>
      <c r="B44" s="1" t="s">
        <v>153</v>
      </c>
      <c r="C44" s="1" t="s">
        <v>161</v>
      </c>
      <c r="D44" s="1"/>
      <c r="E44" s="1" t="s">
        <v>154</v>
      </c>
      <c r="F44" s="1">
        <v>1.0</v>
      </c>
      <c r="G44" s="1" t="s">
        <v>26</v>
      </c>
      <c r="H44" s="2" t="s">
        <v>140</v>
      </c>
      <c r="I44" s="1" t="s">
        <v>142</v>
      </c>
      <c r="J44" s="1" t="s">
        <v>162</v>
      </c>
      <c r="K44" s="1" t="s">
        <v>163</v>
      </c>
      <c r="L44" s="1" t="s">
        <v>164</v>
      </c>
      <c r="M44" s="1"/>
      <c r="N44" s="1"/>
      <c r="O44" s="1">
        <f>IF($N$40=2,0,IF(N44=1,3,IF(N44=2,2,IF(N44=3,1,0))))</f>
        <v>0</v>
      </c>
      <c r="P44" s="1">
        <v>2.0</v>
      </c>
      <c r="Q44" s="5">
        <f t="shared" si="1"/>
        <v>0</v>
      </c>
      <c r="R44" s="1" t="s">
        <v>46</v>
      </c>
      <c r="S44" s="1">
        <f>SUM(P2:P134)</f>
        <v>298</v>
      </c>
      <c r="T44" s="1">
        <v>200.0</v>
      </c>
      <c r="U44" s="1">
        <f t="shared" si="2"/>
        <v>1.342281879</v>
      </c>
      <c r="V44" s="2"/>
      <c r="W44" s="2"/>
      <c r="X44" s="4"/>
      <c r="Y44" s="4"/>
      <c r="Z44" s="4"/>
    </row>
    <row r="45">
      <c r="A45" s="1" t="s">
        <v>23</v>
      </c>
      <c r="B45" s="1" t="s">
        <v>153</v>
      </c>
      <c r="C45" s="1" t="s">
        <v>165</v>
      </c>
      <c r="D45" s="1"/>
      <c r="E45" s="1" t="s">
        <v>154</v>
      </c>
      <c r="F45" s="1">
        <v>1.0</v>
      </c>
      <c r="G45" s="1" t="s">
        <v>26</v>
      </c>
      <c r="H45" s="2" t="s">
        <v>166</v>
      </c>
      <c r="I45" s="1" t="s">
        <v>83</v>
      </c>
      <c r="J45" s="1" t="s">
        <v>28</v>
      </c>
      <c r="K45" s="1" t="s">
        <v>146</v>
      </c>
      <c r="L45" s="1" t="s">
        <v>142</v>
      </c>
      <c r="M45" s="1"/>
      <c r="N45" s="1"/>
      <c r="O45" s="1">
        <f>IF($N$40=2,0,IF(N45=4,3,IF(N45=3,2,IF(N45=2,1,0))))</f>
        <v>0</v>
      </c>
      <c r="P45" s="1">
        <v>3.0</v>
      </c>
      <c r="Q45" s="5">
        <f t="shared" si="1"/>
        <v>0</v>
      </c>
      <c r="R45" s="1" t="s">
        <v>32</v>
      </c>
      <c r="S45" s="1">
        <f>SUM(P2:P134)</f>
        <v>298</v>
      </c>
      <c r="T45" s="1">
        <v>200.0</v>
      </c>
      <c r="U45" s="1">
        <f t="shared" si="2"/>
        <v>2.013422819</v>
      </c>
      <c r="V45" s="2"/>
      <c r="W45" s="2"/>
      <c r="X45" s="4"/>
      <c r="Y45" s="4"/>
      <c r="Z45" s="4"/>
    </row>
    <row r="46">
      <c r="A46" s="1" t="s">
        <v>23</v>
      </c>
      <c r="B46" s="1" t="s">
        <v>153</v>
      </c>
      <c r="C46" s="1" t="s">
        <v>167</v>
      </c>
      <c r="D46" s="1"/>
      <c r="E46" s="1" t="s">
        <v>154</v>
      </c>
      <c r="F46" s="1">
        <v>1.0</v>
      </c>
      <c r="G46" s="1" t="s">
        <v>26</v>
      </c>
      <c r="H46" s="2" t="s">
        <v>168</v>
      </c>
      <c r="I46" s="1" t="s">
        <v>42</v>
      </c>
      <c r="J46" s="1" t="s">
        <v>43</v>
      </c>
      <c r="K46" s="1"/>
      <c r="L46" s="1"/>
      <c r="M46" s="1"/>
      <c r="N46" s="1"/>
      <c r="O46" s="1">
        <f>IF($N$40=2,0,IF(N46=1,3,0))</f>
        <v>0</v>
      </c>
      <c r="P46" s="1">
        <v>1.0</v>
      </c>
      <c r="Q46" s="5">
        <f t="shared" si="1"/>
        <v>0</v>
      </c>
      <c r="R46" s="1" t="s">
        <v>39</v>
      </c>
      <c r="S46" s="1">
        <f>SUM(P2:P134)</f>
        <v>298</v>
      </c>
      <c r="T46" s="1">
        <v>200.0</v>
      </c>
      <c r="U46" s="1">
        <f t="shared" si="2"/>
        <v>0.6711409396</v>
      </c>
      <c r="V46" s="2"/>
      <c r="W46" s="2"/>
      <c r="X46" s="4"/>
      <c r="Y46" s="4"/>
      <c r="Z46" s="4"/>
    </row>
    <row r="47">
      <c r="A47" s="1" t="s">
        <v>23</v>
      </c>
      <c r="B47" s="1" t="s">
        <v>169</v>
      </c>
      <c r="C47" s="1" t="s">
        <v>170</v>
      </c>
      <c r="D47" s="1"/>
      <c r="E47" s="1"/>
      <c r="F47" s="1">
        <v>0.0</v>
      </c>
      <c r="G47" s="1" t="s">
        <v>26</v>
      </c>
      <c r="H47" s="2" t="s">
        <v>171</v>
      </c>
      <c r="I47" s="1" t="s">
        <v>29</v>
      </c>
      <c r="J47" s="1" t="s">
        <v>65</v>
      </c>
      <c r="K47" s="1" t="s">
        <v>172</v>
      </c>
      <c r="L47" s="1">
        <v>100.0</v>
      </c>
      <c r="M47" s="1"/>
      <c r="N47" s="1"/>
      <c r="O47" s="1">
        <f t="shared" ref="O47:O48" si="7">IF(N47=4,3,IF(N47=3,2,IF(N47=2,1,0)))</f>
        <v>0</v>
      </c>
      <c r="P47" s="1">
        <v>3.0</v>
      </c>
      <c r="Q47" s="5">
        <f t="shared" si="1"/>
        <v>0</v>
      </c>
      <c r="R47" s="1" t="s">
        <v>32</v>
      </c>
      <c r="S47" s="1">
        <f>SUM(P2:P134)</f>
        <v>298</v>
      </c>
      <c r="T47" s="1">
        <v>200.0</v>
      </c>
      <c r="U47" s="1">
        <f t="shared" si="2"/>
        <v>2.013422819</v>
      </c>
      <c r="V47" s="2"/>
      <c r="W47" s="2"/>
      <c r="X47" s="4"/>
      <c r="Y47" s="4"/>
      <c r="Z47" s="4"/>
    </row>
    <row r="48">
      <c r="A48" s="1" t="s">
        <v>23</v>
      </c>
      <c r="B48" s="1" t="s">
        <v>169</v>
      </c>
      <c r="C48" s="1" t="s">
        <v>173</v>
      </c>
      <c r="D48" s="1"/>
      <c r="E48" s="1"/>
      <c r="F48" s="1">
        <v>0.0</v>
      </c>
      <c r="G48" s="1" t="s">
        <v>26</v>
      </c>
      <c r="H48" s="2" t="s">
        <v>174</v>
      </c>
      <c r="I48" s="1" t="s">
        <v>37</v>
      </c>
      <c r="J48" s="1" t="s">
        <v>69</v>
      </c>
      <c r="K48" s="1" t="s">
        <v>172</v>
      </c>
      <c r="L48" s="1" t="s">
        <v>31</v>
      </c>
      <c r="M48" s="1"/>
      <c r="N48" s="1"/>
      <c r="O48" s="1">
        <f t="shared" si="7"/>
        <v>0</v>
      </c>
      <c r="P48" s="1">
        <v>3.0</v>
      </c>
      <c r="Q48" s="5">
        <f t="shared" si="1"/>
        <v>0</v>
      </c>
      <c r="R48" s="1" t="s">
        <v>32</v>
      </c>
      <c r="S48" s="1">
        <f>SUM(P2:P134)</f>
        <v>298</v>
      </c>
      <c r="T48" s="1">
        <v>200.0</v>
      </c>
      <c r="U48" s="1">
        <f t="shared" si="2"/>
        <v>2.013422819</v>
      </c>
      <c r="V48" s="2"/>
      <c r="W48" s="2"/>
      <c r="X48" s="4"/>
      <c r="Y48" s="4"/>
      <c r="Z48" s="4"/>
    </row>
    <row r="49">
      <c r="A49" s="1" t="s">
        <v>23</v>
      </c>
      <c r="B49" s="1" t="s">
        <v>169</v>
      </c>
      <c r="C49" s="1" t="s">
        <v>175</v>
      </c>
      <c r="D49" s="1"/>
      <c r="E49" s="1"/>
      <c r="F49" s="1">
        <v>0.0</v>
      </c>
      <c r="G49" s="1" t="s">
        <v>26</v>
      </c>
      <c r="H49" s="2" t="s">
        <v>176</v>
      </c>
      <c r="I49" s="1" t="s">
        <v>93</v>
      </c>
      <c r="J49" s="1" t="s">
        <v>55</v>
      </c>
      <c r="K49" s="1" t="s">
        <v>94</v>
      </c>
      <c r="L49" s="1" t="s">
        <v>177</v>
      </c>
      <c r="M49" s="1" t="s">
        <v>178</v>
      </c>
      <c r="N49" s="1"/>
      <c r="O49" s="1">
        <f>IF(N49=5,3,IF(N49=4,3,IF(N49=3,2,IF(N49=2,1,0))))</f>
        <v>0</v>
      </c>
      <c r="P49" s="1">
        <v>1.0</v>
      </c>
      <c r="Q49" s="5">
        <f t="shared" si="1"/>
        <v>0</v>
      </c>
      <c r="R49" s="1" t="s">
        <v>39</v>
      </c>
      <c r="S49" s="1">
        <f>SUM(P2:P134)</f>
        <v>298</v>
      </c>
      <c r="T49" s="1">
        <v>200.0</v>
      </c>
      <c r="U49" s="1">
        <f t="shared" si="2"/>
        <v>0.6711409396</v>
      </c>
      <c r="V49" s="2"/>
      <c r="W49" s="2"/>
      <c r="X49" s="4"/>
      <c r="Y49" s="4"/>
      <c r="Z49" s="4"/>
    </row>
    <row r="50">
      <c r="A50" s="1" t="s">
        <v>23</v>
      </c>
      <c r="B50" s="1" t="s">
        <v>169</v>
      </c>
      <c r="C50" s="1" t="s">
        <v>179</v>
      </c>
      <c r="D50" s="1"/>
      <c r="E50" s="1"/>
      <c r="F50" s="1">
        <v>0.0</v>
      </c>
      <c r="G50" s="1" t="s">
        <v>26</v>
      </c>
      <c r="H50" s="2" t="s">
        <v>180</v>
      </c>
      <c r="I50" s="1" t="s">
        <v>181</v>
      </c>
      <c r="J50" s="1" t="s">
        <v>181</v>
      </c>
      <c r="K50" s="1" t="s">
        <v>182</v>
      </c>
      <c r="L50" s="1" t="s">
        <v>183</v>
      </c>
      <c r="M50" s="1"/>
      <c r="N50" s="1"/>
      <c r="O50" s="1">
        <f>IF($N$49=5,3,IF(N50=4,3,IF(N50=3,2,IF(N50=2,1,0))))</f>
        <v>0</v>
      </c>
      <c r="P50" s="1">
        <v>3.0</v>
      </c>
      <c r="Q50" s="5">
        <f t="shared" si="1"/>
        <v>0</v>
      </c>
      <c r="R50" s="1" t="s">
        <v>32</v>
      </c>
      <c r="S50" s="1">
        <f>SUM(P2:P134)</f>
        <v>298</v>
      </c>
      <c r="T50" s="1">
        <v>200.0</v>
      </c>
      <c r="U50" s="1">
        <f t="shared" si="2"/>
        <v>2.013422819</v>
      </c>
      <c r="V50" s="2"/>
      <c r="W50" s="2"/>
      <c r="X50" s="4"/>
      <c r="Y50" s="4"/>
      <c r="Z50" s="4"/>
    </row>
    <row r="51">
      <c r="A51" s="1" t="s">
        <v>23</v>
      </c>
      <c r="B51" s="1" t="s">
        <v>169</v>
      </c>
      <c r="C51" s="1" t="s">
        <v>184</v>
      </c>
      <c r="D51" s="1"/>
      <c r="E51" s="1"/>
      <c r="F51" s="1">
        <v>0.0</v>
      </c>
      <c r="G51" s="1" t="s">
        <v>26</v>
      </c>
      <c r="H51" s="2" t="s">
        <v>185</v>
      </c>
      <c r="I51" s="1" t="s">
        <v>42</v>
      </c>
      <c r="J51" s="1" t="s">
        <v>43</v>
      </c>
      <c r="K51" s="1"/>
      <c r="L51" s="1"/>
      <c r="M51" s="1"/>
      <c r="N51" s="1"/>
      <c r="O51" s="1">
        <f>IF($N$49=5,3,IF(N51=1,3,0))</f>
        <v>0</v>
      </c>
      <c r="P51" s="1">
        <v>2.0</v>
      </c>
      <c r="Q51" s="5">
        <f t="shared" si="1"/>
        <v>0</v>
      </c>
      <c r="R51" s="1" t="s">
        <v>46</v>
      </c>
      <c r="S51" s="1">
        <f>SUM(P2:P134)</f>
        <v>298</v>
      </c>
      <c r="T51" s="1">
        <v>200.0</v>
      </c>
      <c r="U51" s="1">
        <f t="shared" si="2"/>
        <v>1.342281879</v>
      </c>
      <c r="V51" s="2"/>
      <c r="W51" s="2"/>
      <c r="X51" s="4"/>
      <c r="Y51" s="4"/>
      <c r="Z51" s="4"/>
    </row>
    <row r="52">
      <c r="A52" s="1" t="s">
        <v>23</v>
      </c>
      <c r="B52" s="1" t="s">
        <v>169</v>
      </c>
      <c r="C52" s="1" t="s">
        <v>186</v>
      </c>
      <c r="D52" s="1"/>
      <c r="E52" s="1"/>
      <c r="F52" s="1">
        <v>0.0</v>
      </c>
      <c r="G52" s="1" t="s">
        <v>26</v>
      </c>
      <c r="H52" s="2" t="s">
        <v>187</v>
      </c>
      <c r="I52" s="1" t="s">
        <v>28</v>
      </c>
      <c r="J52" s="1" t="s">
        <v>37</v>
      </c>
      <c r="K52" s="1" t="s">
        <v>172</v>
      </c>
      <c r="L52" s="1" t="s">
        <v>31</v>
      </c>
      <c r="M52" s="1"/>
      <c r="N52" s="1"/>
      <c r="O52" s="1">
        <f>IF($N$49=5,3,IF(N52=4,3,IF(N52=3,2,IF(N52=2,1,0))))</f>
        <v>0</v>
      </c>
      <c r="P52" s="1">
        <v>3.0</v>
      </c>
      <c r="Q52" s="5">
        <f t="shared" si="1"/>
        <v>0</v>
      </c>
      <c r="R52" s="1" t="s">
        <v>32</v>
      </c>
      <c r="S52" s="1">
        <f>SUM(P2:P134)</f>
        <v>298</v>
      </c>
      <c r="T52" s="1">
        <v>200.0</v>
      </c>
      <c r="U52" s="1">
        <f t="shared" si="2"/>
        <v>2.013422819</v>
      </c>
      <c r="V52" s="2"/>
      <c r="W52" s="2"/>
      <c r="X52" s="4"/>
      <c r="Y52" s="4"/>
      <c r="Z52" s="4"/>
    </row>
    <row r="53">
      <c r="A53" s="1" t="s">
        <v>23</v>
      </c>
      <c r="B53" s="1" t="s">
        <v>169</v>
      </c>
      <c r="C53" s="1" t="s">
        <v>188</v>
      </c>
      <c r="D53" s="1"/>
      <c r="E53" s="1"/>
      <c r="F53" s="1">
        <v>0.0</v>
      </c>
      <c r="G53" s="1" t="s">
        <v>26</v>
      </c>
      <c r="H53" s="2" t="s">
        <v>189</v>
      </c>
      <c r="I53" s="1" t="s">
        <v>29</v>
      </c>
      <c r="J53" s="1" t="s">
        <v>65</v>
      </c>
      <c r="K53" s="1" t="s">
        <v>172</v>
      </c>
      <c r="L53" s="1" t="s">
        <v>31</v>
      </c>
      <c r="M53" s="1"/>
      <c r="N53" s="1"/>
      <c r="O53" s="1">
        <f>IF(N53=4,3,IF(N53=3,2,IF(N53=2,1,0)))</f>
        <v>0</v>
      </c>
      <c r="P53" s="1">
        <v>3.0</v>
      </c>
      <c r="Q53" s="5">
        <f t="shared" si="1"/>
        <v>0</v>
      </c>
      <c r="R53" s="1" t="s">
        <v>32</v>
      </c>
      <c r="S53" s="1">
        <f>SUM(P2:P134)</f>
        <v>298</v>
      </c>
      <c r="T53" s="1">
        <v>200.0</v>
      </c>
      <c r="U53" s="1">
        <f t="shared" si="2"/>
        <v>2.013422819</v>
      </c>
      <c r="V53" s="2"/>
      <c r="W53" s="2"/>
      <c r="X53" s="4"/>
      <c r="Y53" s="4"/>
      <c r="Z53" s="4"/>
    </row>
    <row r="54">
      <c r="A54" s="1" t="s">
        <v>23</v>
      </c>
      <c r="B54" s="1" t="s">
        <v>169</v>
      </c>
      <c r="C54" s="1" t="s">
        <v>190</v>
      </c>
      <c r="D54" s="1"/>
      <c r="E54" s="1"/>
      <c r="F54" s="1">
        <v>0.0</v>
      </c>
      <c r="G54" s="1" t="s">
        <v>26</v>
      </c>
      <c r="H54" s="2" t="s">
        <v>191</v>
      </c>
      <c r="I54" s="1" t="s">
        <v>61</v>
      </c>
      <c r="J54" s="1" t="s">
        <v>192</v>
      </c>
      <c r="K54" s="1" t="s">
        <v>193</v>
      </c>
      <c r="L54" s="1"/>
      <c r="M54" s="1"/>
      <c r="N54" s="1"/>
      <c r="O54" s="1">
        <f>IF(N54=1,3,IF(N54=2,2,0))</f>
        <v>0</v>
      </c>
      <c r="P54" s="1">
        <v>3.0</v>
      </c>
      <c r="Q54" s="5">
        <f t="shared" si="1"/>
        <v>0</v>
      </c>
      <c r="R54" s="1" t="s">
        <v>32</v>
      </c>
      <c r="S54" s="1">
        <f>SUM(P2:P134)</f>
        <v>298</v>
      </c>
      <c r="T54" s="1">
        <v>200.0</v>
      </c>
      <c r="U54" s="1">
        <f t="shared" si="2"/>
        <v>2.013422819</v>
      </c>
      <c r="V54" s="2"/>
      <c r="W54" s="2"/>
      <c r="X54" s="4"/>
      <c r="Y54" s="4"/>
      <c r="Z54" s="4"/>
    </row>
    <row r="55">
      <c r="A55" s="1" t="s">
        <v>23</v>
      </c>
      <c r="B55" s="1" t="s">
        <v>169</v>
      </c>
      <c r="C55" s="1" t="s">
        <v>194</v>
      </c>
      <c r="D55" s="1"/>
      <c r="E55" s="1"/>
      <c r="F55" s="1">
        <v>0.0</v>
      </c>
      <c r="G55" s="1" t="s">
        <v>26</v>
      </c>
      <c r="H55" s="2" t="s">
        <v>195</v>
      </c>
      <c r="I55" s="1" t="s">
        <v>122</v>
      </c>
      <c r="J55" s="1" t="s">
        <v>55</v>
      </c>
      <c r="K55" s="1" t="s">
        <v>57</v>
      </c>
      <c r="L55" s="1" t="s">
        <v>138</v>
      </c>
      <c r="M55" s="1"/>
      <c r="N55" s="1"/>
      <c r="O55" s="1">
        <f>IF(N55=1,2,IF(N55=2,3,IF(N55=3,1,0)))</f>
        <v>0</v>
      </c>
      <c r="P55" s="1">
        <v>1.0</v>
      </c>
      <c r="Q55" s="5">
        <f t="shared" si="1"/>
        <v>0</v>
      </c>
      <c r="R55" s="1" t="s">
        <v>39</v>
      </c>
      <c r="S55" s="1">
        <f>SUM(P2:P134)</f>
        <v>298</v>
      </c>
      <c r="T55" s="1">
        <v>200.0</v>
      </c>
      <c r="U55" s="1">
        <f t="shared" si="2"/>
        <v>0.6711409396</v>
      </c>
      <c r="V55" s="2"/>
      <c r="W55" s="2"/>
      <c r="X55" s="4"/>
      <c r="Y55" s="4"/>
      <c r="Z55" s="4"/>
    </row>
    <row r="56">
      <c r="A56" s="1" t="s">
        <v>23</v>
      </c>
      <c r="B56" s="1" t="s">
        <v>169</v>
      </c>
      <c r="C56" s="1" t="s">
        <v>196</v>
      </c>
      <c r="D56" s="1"/>
      <c r="E56" s="1"/>
      <c r="F56" s="1">
        <v>0.0</v>
      </c>
      <c r="G56" s="1" t="s">
        <v>26</v>
      </c>
      <c r="H56" s="2" t="s">
        <v>197</v>
      </c>
      <c r="I56" s="1">
        <v>0.0</v>
      </c>
      <c r="J56" s="1" t="s">
        <v>146</v>
      </c>
      <c r="K56" s="1" t="s">
        <v>198</v>
      </c>
      <c r="L56" s="1" t="s">
        <v>178</v>
      </c>
      <c r="M56" s="1"/>
      <c r="N56" s="1"/>
      <c r="O56" s="1">
        <f>IF(N56=4,3,IF(N56=3,3,IF(N56=2,2,0)))</f>
        <v>0</v>
      </c>
      <c r="P56" s="1">
        <v>3.0</v>
      </c>
      <c r="Q56" s="5">
        <f t="shared" si="1"/>
        <v>0</v>
      </c>
      <c r="R56" s="1" t="s">
        <v>32</v>
      </c>
      <c r="S56" s="1">
        <f>SUM(P2:P134)</f>
        <v>298</v>
      </c>
      <c r="T56" s="1">
        <v>200.0</v>
      </c>
      <c r="U56" s="1">
        <f t="shared" si="2"/>
        <v>2.013422819</v>
      </c>
      <c r="V56" s="2"/>
      <c r="W56" s="2"/>
      <c r="X56" s="4"/>
      <c r="Y56" s="4"/>
      <c r="Z56" s="4"/>
    </row>
    <row r="57">
      <c r="A57" s="1" t="s">
        <v>23</v>
      </c>
      <c r="B57" s="1" t="s">
        <v>199</v>
      </c>
      <c r="C57" s="1" t="s">
        <v>200</v>
      </c>
      <c r="D57" s="1"/>
      <c r="E57" s="1"/>
      <c r="F57" s="1">
        <v>0.0</v>
      </c>
      <c r="G57" s="1" t="s">
        <v>26</v>
      </c>
      <c r="H57" s="2" t="s">
        <v>201</v>
      </c>
      <c r="I57" s="1" t="s">
        <v>28</v>
      </c>
      <c r="J57" s="1" t="s">
        <v>83</v>
      </c>
      <c r="K57" s="1" t="s">
        <v>65</v>
      </c>
      <c r="L57" s="1" t="s">
        <v>31</v>
      </c>
      <c r="M57" s="1"/>
      <c r="N57" s="1"/>
      <c r="O57" s="1">
        <f>IF(N57=4,3,IF(N57=3,2,IF(N57=2,1,0)))</f>
        <v>0</v>
      </c>
      <c r="P57" s="1">
        <v>3.0</v>
      </c>
      <c r="Q57" s="5">
        <f t="shared" si="1"/>
        <v>0</v>
      </c>
      <c r="R57" s="1" t="s">
        <v>32</v>
      </c>
      <c r="S57" s="1">
        <f>SUM(P2:P134)</f>
        <v>298</v>
      </c>
      <c r="T57" s="1">
        <v>200.0</v>
      </c>
      <c r="U57" s="1">
        <f t="shared" si="2"/>
        <v>2.013422819</v>
      </c>
      <c r="V57" s="2"/>
      <c r="W57" s="2"/>
      <c r="X57" s="4"/>
      <c r="Y57" s="4"/>
      <c r="Z57" s="4"/>
    </row>
    <row r="58">
      <c r="A58" s="1" t="s">
        <v>23</v>
      </c>
      <c r="B58" s="1" t="s">
        <v>199</v>
      </c>
      <c r="C58" s="1" t="s">
        <v>202</v>
      </c>
      <c r="D58" s="1"/>
      <c r="E58" s="1"/>
      <c r="F58" s="1">
        <v>0.0</v>
      </c>
      <c r="G58" s="1" t="s">
        <v>26</v>
      </c>
      <c r="H58" s="2" t="s">
        <v>203</v>
      </c>
      <c r="I58" s="1" t="s">
        <v>55</v>
      </c>
      <c r="J58" s="1" t="s">
        <v>122</v>
      </c>
      <c r="K58" s="1" t="s">
        <v>138</v>
      </c>
      <c r="L58" s="1"/>
      <c r="M58" s="1"/>
      <c r="N58" s="1"/>
      <c r="O58" s="1">
        <f>IF(N58=1,1,IF(N58=2,2,IF(N58=3,3,0)))</f>
        <v>0</v>
      </c>
      <c r="P58" s="1">
        <v>2.0</v>
      </c>
      <c r="Q58" s="5">
        <f t="shared" si="1"/>
        <v>0</v>
      </c>
      <c r="R58" s="1" t="s">
        <v>46</v>
      </c>
      <c r="S58" s="1">
        <f>SUM(P2:P134)</f>
        <v>298</v>
      </c>
      <c r="T58" s="1">
        <v>200.0</v>
      </c>
      <c r="U58" s="1">
        <f t="shared" si="2"/>
        <v>1.342281879</v>
      </c>
      <c r="V58" s="2"/>
      <c r="W58" s="2"/>
      <c r="X58" s="4"/>
      <c r="Y58" s="4"/>
      <c r="Z58" s="4"/>
    </row>
    <row r="59">
      <c r="A59" s="1" t="s">
        <v>23</v>
      </c>
      <c r="B59" s="1" t="s">
        <v>199</v>
      </c>
      <c r="C59" s="1" t="s">
        <v>204</v>
      </c>
      <c r="D59" s="1"/>
      <c r="E59" s="1"/>
      <c r="F59" s="1">
        <v>0.0</v>
      </c>
      <c r="G59" s="1" t="s">
        <v>26</v>
      </c>
      <c r="H59" s="2" t="s">
        <v>205</v>
      </c>
      <c r="I59" s="1" t="s">
        <v>206</v>
      </c>
      <c r="J59" s="1" t="s">
        <v>207</v>
      </c>
      <c r="K59" s="1" t="s">
        <v>208</v>
      </c>
      <c r="L59" s="1" t="s">
        <v>209</v>
      </c>
      <c r="M59" s="1"/>
      <c r="N59" s="1"/>
      <c r="O59" s="1">
        <f>IF(N59=4,3,IF(N59=3,2,IF(N59=2,1,0)))</f>
        <v>0</v>
      </c>
      <c r="P59" s="1">
        <v>3.0</v>
      </c>
      <c r="Q59" s="5">
        <f t="shared" si="1"/>
        <v>0</v>
      </c>
      <c r="R59" s="1" t="s">
        <v>32</v>
      </c>
      <c r="S59" s="1">
        <f>SUM(P2:P134)</f>
        <v>298</v>
      </c>
      <c r="T59" s="1">
        <v>200.0</v>
      </c>
      <c r="U59" s="1">
        <f t="shared" si="2"/>
        <v>2.013422819</v>
      </c>
      <c r="V59" s="2"/>
      <c r="W59" s="2"/>
      <c r="X59" s="4"/>
      <c r="Y59" s="4"/>
      <c r="Z59" s="4"/>
    </row>
    <row r="60">
      <c r="A60" s="1" t="s">
        <v>23</v>
      </c>
      <c r="B60" s="1" t="s">
        <v>199</v>
      </c>
      <c r="C60" s="1" t="s">
        <v>210</v>
      </c>
      <c r="D60" s="1"/>
      <c r="E60" s="1"/>
      <c r="F60" s="1">
        <v>0.0</v>
      </c>
      <c r="G60" s="1" t="s">
        <v>26</v>
      </c>
      <c r="H60" s="2" t="s">
        <v>211</v>
      </c>
      <c r="I60" s="1" t="s">
        <v>116</v>
      </c>
      <c r="J60" s="1" t="s">
        <v>117</v>
      </c>
      <c r="K60" s="1" t="s">
        <v>118</v>
      </c>
      <c r="L60" s="1" t="s">
        <v>119</v>
      </c>
      <c r="M60" s="1"/>
      <c r="N60" s="1"/>
      <c r="O60" s="1">
        <f>IF(N60=1,3,IF(N60=2,2,IF(N60=3,1,0)))</f>
        <v>0</v>
      </c>
      <c r="P60" s="1">
        <v>1.0</v>
      </c>
      <c r="Q60" s="5">
        <f t="shared" si="1"/>
        <v>0</v>
      </c>
      <c r="R60" s="1" t="s">
        <v>39</v>
      </c>
      <c r="S60" s="1">
        <f>SUM(P2:P134)</f>
        <v>298</v>
      </c>
      <c r="T60" s="1">
        <v>200.0</v>
      </c>
      <c r="U60" s="1">
        <f t="shared" si="2"/>
        <v>0.6711409396</v>
      </c>
      <c r="V60" s="2"/>
      <c r="W60" s="2"/>
      <c r="X60" s="4"/>
      <c r="Y60" s="4"/>
      <c r="Z60" s="4"/>
    </row>
    <row r="61">
      <c r="A61" s="1" t="s">
        <v>23</v>
      </c>
      <c r="B61" s="1" t="s">
        <v>199</v>
      </c>
      <c r="C61" s="1" t="s">
        <v>212</v>
      </c>
      <c r="D61" s="1"/>
      <c r="E61" s="1"/>
      <c r="F61" s="1">
        <v>0.0</v>
      </c>
      <c r="G61" s="1" t="s">
        <v>26</v>
      </c>
      <c r="H61" s="2" t="s">
        <v>213</v>
      </c>
      <c r="I61" s="1" t="s">
        <v>28</v>
      </c>
      <c r="J61" s="1" t="s">
        <v>83</v>
      </c>
      <c r="K61" s="1" t="s">
        <v>65</v>
      </c>
      <c r="L61" s="1"/>
      <c r="M61" s="1"/>
      <c r="N61" s="1"/>
      <c r="O61" s="1">
        <f>IF(N61=3,3,IF(N61=2,2,0))</f>
        <v>0</v>
      </c>
      <c r="P61" s="1">
        <v>3.0</v>
      </c>
      <c r="Q61" s="5">
        <f t="shared" si="1"/>
        <v>0</v>
      </c>
      <c r="R61" s="1" t="s">
        <v>32</v>
      </c>
      <c r="S61" s="1">
        <f>SUM(P2:P134)</f>
        <v>298</v>
      </c>
      <c r="T61" s="1">
        <v>200.0</v>
      </c>
      <c r="U61" s="1">
        <f t="shared" si="2"/>
        <v>2.013422819</v>
      </c>
      <c r="V61" s="2"/>
      <c r="W61" s="2"/>
      <c r="X61" s="4"/>
      <c r="Y61" s="4"/>
      <c r="Z61" s="4"/>
    </row>
    <row r="62">
      <c r="A62" s="1" t="s">
        <v>23</v>
      </c>
      <c r="B62" s="1" t="s">
        <v>199</v>
      </c>
      <c r="C62" s="1" t="s">
        <v>214</v>
      </c>
      <c r="D62" s="1"/>
      <c r="E62" s="1"/>
      <c r="F62" s="1">
        <v>0.0</v>
      </c>
      <c r="G62" s="1" t="s">
        <v>26</v>
      </c>
      <c r="H62" s="2" t="s">
        <v>215</v>
      </c>
      <c r="I62" s="1" t="s">
        <v>216</v>
      </c>
      <c r="J62" s="1" t="s">
        <v>217</v>
      </c>
      <c r="K62" s="1" t="s">
        <v>218</v>
      </c>
      <c r="L62" s="1" t="s">
        <v>119</v>
      </c>
      <c r="M62" s="1"/>
      <c r="N62" s="1"/>
      <c r="O62" s="1">
        <f>IF(N62=1,3,IF(N62=2,2,IF(N62=3,1,0)))</f>
        <v>0</v>
      </c>
      <c r="P62" s="1">
        <v>2.0</v>
      </c>
      <c r="Q62" s="5">
        <f t="shared" si="1"/>
        <v>0</v>
      </c>
      <c r="R62" s="1" t="s">
        <v>46</v>
      </c>
      <c r="S62" s="1">
        <f>SUM(P2:P134)</f>
        <v>298</v>
      </c>
      <c r="T62" s="1">
        <v>200.0</v>
      </c>
      <c r="U62" s="1">
        <f t="shared" si="2"/>
        <v>1.342281879</v>
      </c>
      <c r="V62" s="2"/>
      <c r="W62" s="2"/>
      <c r="X62" s="4"/>
      <c r="Y62" s="4"/>
      <c r="Z62" s="4"/>
    </row>
    <row r="63">
      <c r="A63" s="1" t="s">
        <v>23</v>
      </c>
      <c r="B63" s="1" t="s">
        <v>219</v>
      </c>
      <c r="C63" s="1" t="s">
        <v>220</v>
      </c>
      <c r="D63" s="1"/>
      <c r="E63" s="1"/>
      <c r="F63" s="1">
        <v>0.0</v>
      </c>
      <c r="G63" s="1" t="s">
        <v>26</v>
      </c>
      <c r="H63" s="2" t="s">
        <v>221</v>
      </c>
      <c r="I63" s="1" t="s">
        <v>28</v>
      </c>
      <c r="J63" s="1" t="s">
        <v>83</v>
      </c>
      <c r="K63" s="1" t="s">
        <v>65</v>
      </c>
      <c r="L63" s="1" t="s">
        <v>31</v>
      </c>
      <c r="M63" s="1" t="s">
        <v>178</v>
      </c>
      <c r="N63" s="1"/>
      <c r="O63" s="1">
        <f>IF(N63=5,3,IF(N63=4,3,IF(N63=3,2,IF(N63=2,1,0))))</f>
        <v>0</v>
      </c>
      <c r="P63" s="1">
        <v>3.0</v>
      </c>
      <c r="Q63" s="5">
        <f t="shared" si="1"/>
        <v>0</v>
      </c>
      <c r="R63" s="1" t="s">
        <v>32</v>
      </c>
      <c r="S63" s="1">
        <f>SUM(P2:P134)</f>
        <v>298</v>
      </c>
      <c r="T63" s="1">
        <v>200.0</v>
      </c>
      <c r="U63" s="1">
        <f t="shared" si="2"/>
        <v>2.013422819</v>
      </c>
      <c r="V63" s="2"/>
      <c r="W63" s="2"/>
      <c r="X63" s="4"/>
      <c r="Y63" s="4"/>
      <c r="Z63" s="4"/>
    </row>
    <row r="64">
      <c r="A64" s="1" t="s">
        <v>23</v>
      </c>
      <c r="B64" s="1" t="s">
        <v>219</v>
      </c>
      <c r="C64" s="1" t="s">
        <v>222</v>
      </c>
      <c r="D64" s="1"/>
      <c r="E64" s="1"/>
      <c r="F64" s="1">
        <v>0.0</v>
      </c>
      <c r="G64" s="1" t="s">
        <v>26</v>
      </c>
      <c r="H64" s="2" t="s">
        <v>223</v>
      </c>
      <c r="I64" s="1" t="s">
        <v>42</v>
      </c>
      <c r="J64" s="1" t="s">
        <v>43</v>
      </c>
      <c r="K64" s="1"/>
      <c r="L64" s="1"/>
      <c r="M64" s="1"/>
      <c r="N64" s="1"/>
      <c r="O64" s="1">
        <f t="shared" ref="O64:O66" si="8">IF($N$63=5,3,IF(N64=1,3,0))</f>
        <v>0</v>
      </c>
      <c r="P64" s="1">
        <v>1.0</v>
      </c>
      <c r="Q64" s="5">
        <f t="shared" si="1"/>
        <v>0</v>
      </c>
      <c r="R64" s="1" t="s">
        <v>39</v>
      </c>
      <c r="S64" s="1">
        <f>SUM(P2:P134)</f>
        <v>298</v>
      </c>
      <c r="T64" s="1">
        <v>200.0</v>
      </c>
      <c r="U64" s="1">
        <f t="shared" si="2"/>
        <v>0.6711409396</v>
      </c>
      <c r="V64" s="2"/>
      <c r="W64" s="2"/>
      <c r="X64" s="4"/>
      <c r="Y64" s="4"/>
      <c r="Z64" s="4"/>
    </row>
    <row r="65">
      <c r="A65" s="1" t="s">
        <v>23</v>
      </c>
      <c r="B65" s="1" t="s">
        <v>219</v>
      </c>
      <c r="C65" s="1" t="s">
        <v>224</v>
      </c>
      <c r="D65" s="1"/>
      <c r="E65" s="1"/>
      <c r="F65" s="1">
        <v>0.0</v>
      </c>
      <c r="G65" s="1" t="s">
        <v>26</v>
      </c>
      <c r="H65" s="2" t="s">
        <v>225</v>
      </c>
      <c r="I65" s="1" t="s">
        <v>42</v>
      </c>
      <c r="J65" s="1" t="s">
        <v>43</v>
      </c>
      <c r="K65" s="1"/>
      <c r="L65" s="1"/>
      <c r="M65" s="1"/>
      <c r="N65" s="1"/>
      <c r="O65" s="1">
        <f t="shared" si="8"/>
        <v>0</v>
      </c>
      <c r="P65" s="1">
        <v>2.0</v>
      </c>
      <c r="Q65" s="5">
        <f t="shared" si="1"/>
        <v>0</v>
      </c>
      <c r="R65" s="1" t="s">
        <v>46</v>
      </c>
      <c r="S65" s="1">
        <f>SUM(P2:P134)</f>
        <v>298</v>
      </c>
      <c r="T65" s="1">
        <v>200.0</v>
      </c>
      <c r="U65" s="1">
        <f t="shared" si="2"/>
        <v>1.342281879</v>
      </c>
      <c r="V65" s="2"/>
      <c r="W65" s="2"/>
      <c r="X65" s="4"/>
      <c r="Y65" s="4"/>
      <c r="Z65" s="4"/>
    </row>
    <row r="66">
      <c r="A66" s="1" t="s">
        <v>23</v>
      </c>
      <c r="B66" s="1" t="s">
        <v>219</v>
      </c>
      <c r="C66" s="1" t="s">
        <v>226</v>
      </c>
      <c r="D66" s="1"/>
      <c r="E66" s="1"/>
      <c r="F66" s="1">
        <v>0.0</v>
      </c>
      <c r="G66" s="1" t="s">
        <v>26</v>
      </c>
      <c r="H66" s="2" t="s">
        <v>227</v>
      </c>
      <c r="I66" s="1" t="s">
        <v>42</v>
      </c>
      <c r="J66" s="1" t="s">
        <v>43</v>
      </c>
      <c r="K66" s="1"/>
      <c r="L66" s="1"/>
      <c r="M66" s="1"/>
      <c r="N66" s="1"/>
      <c r="O66" s="1">
        <f t="shared" si="8"/>
        <v>0</v>
      </c>
      <c r="P66" s="1">
        <v>1.0</v>
      </c>
      <c r="Q66" s="5">
        <f t="shared" si="1"/>
        <v>0</v>
      </c>
      <c r="R66" s="1" t="s">
        <v>39</v>
      </c>
      <c r="S66" s="1">
        <f>SUM(P2:P134)</f>
        <v>298</v>
      </c>
      <c r="T66" s="1">
        <v>200.0</v>
      </c>
      <c r="U66" s="1">
        <f t="shared" si="2"/>
        <v>0.6711409396</v>
      </c>
      <c r="V66" s="2"/>
      <c r="W66" s="2"/>
      <c r="X66" s="4"/>
      <c r="Y66" s="4"/>
      <c r="Z66" s="4"/>
    </row>
    <row r="67">
      <c r="A67" s="1" t="s">
        <v>23</v>
      </c>
      <c r="B67" s="1" t="s">
        <v>219</v>
      </c>
      <c r="C67" s="1" t="s">
        <v>228</v>
      </c>
      <c r="D67" s="1"/>
      <c r="E67" s="1"/>
      <c r="F67" s="1">
        <v>0.0</v>
      </c>
      <c r="G67" s="1" t="s">
        <v>26</v>
      </c>
      <c r="H67" s="2" t="s">
        <v>229</v>
      </c>
      <c r="I67" s="1" t="s">
        <v>230</v>
      </c>
      <c r="J67" s="1">
        <v>2.0</v>
      </c>
      <c r="K67" s="1">
        <v>3.0</v>
      </c>
      <c r="L67" s="1" t="s">
        <v>62</v>
      </c>
      <c r="M67" s="1"/>
      <c r="N67" s="1"/>
      <c r="O67" s="1">
        <f>IF($N$63=5,3,IF(N67=1,3,IF(N67=2,2,IF(N67=3,1,0))))</f>
        <v>0</v>
      </c>
      <c r="P67" s="1">
        <v>3.0</v>
      </c>
      <c r="Q67" s="5">
        <f t="shared" si="1"/>
        <v>0</v>
      </c>
      <c r="R67" s="1" t="s">
        <v>32</v>
      </c>
      <c r="S67" s="1">
        <f>SUM(P2:P134)</f>
        <v>298</v>
      </c>
      <c r="T67" s="1">
        <v>200.0</v>
      </c>
      <c r="U67" s="1">
        <f t="shared" si="2"/>
        <v>2.013422819</v>
      </c>
      <c r="V67" s="2"/>
      <c r="W67" s="2"/>
      <c r="X67" s="4"/>
      <c r="Y67" s="4"/>
      <c r="Z67" s="4"/>
    </row>
    <row r="68">
      <c r="A68" s="1" t="s">
        <v>23</v>
      </c>
      <c r="B68" s="1" t="s">
        <v>219</v>
      </c>
      <c r="C68" s="1" t="s">
        <v>231</v>
      </c>
      <c r="D68" s="1"/>
      <c r="E68" s="1"/>
      <c r="F68" s="1">
        <v>0.0</v>
      </c>
      <c r="G68" s="1" t="s">
        <v>26</v>
      </c>
      <c r="H68" s="2" t="s">
        <v>232</v>
      </c>
      <c r="I68" s="1" t="s">
        <v>28</v>
      </c>
      <c r="J68" s="1" t="s">
        <v>83</v>
      </c>
      <c r="K68" s="1" t="s">
        <v>65</v>
      </c>
      <c r="L68" s="1" t="s">
        <v>31</v>
      </c>
      <c r="M68" s="1"/>
      <c r="N68" s="1"/>
      <c r="O68" s="1">
        <f t="shared" ref="O68:O69" si="9">IF($N$63=5,3,IF(N68=4,3,IF(N68=3,2,IF(N68=2,1,0))))</f>
        <v>0</v>
      </c>
      <c r="P68" s="1">
        <v>3.0</v>
      </c>
      <c r="Q68" s="5">
        <f t="shared" si="1"/>
        <v>0</v>
      </c>
      <c r="R68" s="1" t="s">
        <v>32</v>
      </c>
      <c r="S68" s="1">
        <f>SUM(P2:P134)</f>
        <v>298</v>
      </c>
      <c r="T68" s="1">
        <v>200.0</v>
      </c>
      <c r="U68" s="1">
        <f t="shared" si="2"/>
        <v>2.013422819</v>
      </c>
      <c r="V68" s="2"/>
      <c r="W68" s="2"/>
      <c r="X68" s="4"/>
      <c r="Y68" s="4"/>
      <c r="Z68" s="4"/>
    </row>
    <row r="69">
      <c r="A69" s="1" t="s">
        <v>23</v>
      </c>
      <c r="B69" s="1" t="s">
        <v>219</v>
      </c>
      <c r="C69" s="1" t="s">
        <v>233</v>
      </c>
      <c r="D69" s="1"/>
      <c r="E69" s="1"/>
      <c r="F69" s="1">
        <v>0.0</v>
      </c>
      <c r="G69" s="1" t="s">
        <v>26</v>
      </c>
      <c r="H69" s="2" t="s">
        <v>234</v>
      </c>
      <c r="I69" s="1" t="s">
        <v>235</v>
      </c>
      <c r="J69" s="1" t="s">
        <v>142</v>
      </c>
      <c r="K69" s="1" t="s">
        <v>141</v>
      </c>
      <c r="L69" s="1" t="s">
        <v>77</v>
      </c>
      <c r="M69" s="1"/>
      <c r="N69" s="1"/>
      <c r="O69" s="1">
        <f t="shared" si="9"/>
        <v>0</v>
      </c>
      <c r="P69" s="1">
        <v>3.0</v>
      </c>
      <c r="Q69" s="5">
        <f t="shared" si="1"/>
        <v>0</v>
      </c>
      <c r="R69" s="1" t="s">
        <v>32</v>
      </c>
      <c r="S69" s="1">
        <f>SUM(P2:P134)</f>
        <v>298</v>
      </c>
      <c r="T69" s="1">
        <v>200.0</v>
      </c>
      <c r="U69" s="1">
        <f t="shared" si="2"/>
        <v>2.013422819</v>
      </c>
      <c r="V69" s="2"/>
      <c r="W69" s="2"/>
      <c r="X69" s="4"/>
      <c r="Y69" s="4"/>
      <c r="Z69" s="4"/>
    </row>
    <row r="70">
      <c r="A70" s="1" t="s">
        <v>23</v>
      </c>
      <c r="B70" s="1" t="s">
        <v>236</v>
      </c>
      <c r="C70" s="1" t="s">
        <v>237</v>
      </c>
      <c r="D70" s="1"/>
      <c r="E70" s="1"/>
      <c r="F70" s="1">
        <v>0.0</v>
      </c>
      <c r="G70" s="1" t="s">
        <v>238</v>
      </c>
      <c r="H70" s="2" t="s">
        <v>239</v>
      </c>
      <c r="I70" s="1"/>
      <c r="J70" s="1"/>
      <c r="K70" s="1"/>
      <c r="L70" s="1"/>
      <c r="M70" s="1"/>
      <c r="N70" s="1"/>
      <c r="O70" s="1">
        <v>0.0</v>
      </c>
      <c r="P70" s="1"/>
      <c r="Q70" s="5"/>
      <c r="R70" s="1"/>
      <c r="S70" s="1">
        <f>SUM(P2:P134)</f>
        <v>298</v>
      </c>
      <c r="T70" s="1">
        <v>200.0</v>
      </c>
      <c r="U70" s="1"/>
      <c r="V70" s="2"/>
      <c r="W70" s="2"/>
      <c r="X70" s="4"/>
      <c r="Y70" s="4"/>
      <c r="Z70" s="4"/>
    </row>
    <row r="71">
      <c r="A71" s="1" t="s">
        <v>23</v>
      </c>
      <c r="B71" s="1" t="s">
        <v>236</v>
      </c>
      <c r="C71" s="1" t="s">
        <v>240</v>
      </c>
      <c r="D71" s="1"/>
      <c r="E71" s="1" t="s">
        <v>237</v>
      </c>
      <c r="F71" s="1">
        <v>1.0</v>
      </c>
      <c r="G71" s="1" t="s">
        <v>26</v>
      </c>
      <c r="H71" s="2" t="s">
        <v>241</v>
      </c>
      <c r="I71" s="8" t="s">
        <v>37</v>
      </c>
      <c r="J71" s="8" t="s">
        <v>38</v>
      </c>
      <c r="K71" s="8" t="s">
        <v>69</v>
      </c>
      <c r="L71" s="8" t="s">
        <v>242</v>
      </c>
      <c r="M71" s="1"/>
      <c r="N71" s="1"/>
      <c r="O71" s="1">
        <f t="shared" ref="O71:O77" si="10">IF(N71=0,0,IF(N71=4,3,IF(N71=3,2,IF(N71=2,1,IF(N71=1,0,3)))))</f>
        <v>0</v>
      </c>
      <c r="P71" s="1">
        <v>3.0</v>
      </c>
      <c r="Q71" s="5">
        <f t="shared" ref="Q71:Q78" si="11">O71*P71/(3*S71)*T71</f>
        <v>0</v>
      </c>
      <c r="R71" s="1" t="s">
        <v>32</v>
      </c>
      <c r="S71" s="1">
        <f>SUM(P2:P134)</f>
        <v>298</v>
      </c>
      <c r="T71" s="1">
        <v>200.0</v>
      </c>
      <c r="U71" s="1">
        <f t="shared" ref="U71:U78" si="12">3*P71/(3*S71)*T71</f>
        <v>2.013422819</v>
      </c>
      <c r="V71" s="2"/>
      <c r="W71" s="2"/>
      <c r="X71" s="4"/>
      <c r="Y71" s="4"/>
      <c r="Z71" s="4"/>
    </row>
    <row r="72">
      <c r="A72" s="1" t="s">
        <v>23</v>
      </c>
      <c r="B72" s="1" t="s">
        <v>236</v>
      </c>
      <c r="C72" s="1" t="s">
        <v>243</v>
      </c>
      <c r="D72" s="1"/>
      <c r="E72" s="1" t="s">
        <v>237</v>
      </c>
      <c r="F72" s="1">
        <v>1.0</v>
      </c>
      <c r="G72" s="1" t="s">
        <v>26</v>
      </c>
      <c r="H72" s="2" t="s">
        <v>244</v>
      </c>
      <c r="I72" s="8" t="s">
        <v>245</v>
      </c>
      <c r="J72" s="8" t="s">
        <v>246</v>
      </c>
      <c r="K72" s="8" t="s">
        <v>247</v>
      </c>
      <c r="L72" s="8" t="s">
        <v>248</v>
      </c>
      <c r="M72" s="8"/>
      <c r="N72" s="1"/>
      <c r="O72" s="1">
        <f t="shared" si="10"/>
        <v>0</v>
      </c>
      <c r="P72" s="1">
        <v>3.0</v>
      </c>
      <c r="Q72" s="5">
        <f t="shared" si="11"/>
        <v>0</v>
      </c>
      <c r="R72" s="1" t="s">
        <v>32</v>
      </c>
      <c r="S72" s="1">
        <f>SUM(P2:P134)</f>
        <v>298</v>
      </c>
      <c r="T72" s="1">
        <v>200.0</v>
      </c>
      <c r="U72" s="1">
        <f t="shared" si="12"/>
        <v>2.013422819</v>
      </c>
      <c r="V72" s="2"/>
      <c r="W72" s="2"/>
      <c r="X72" s="4"/>
      <c r="Y72" s="4"/>
      <c r="Z72" s="4"/>
    </row>
    <row r="73">
      <c r="A73" s="1" t="s">
        <v>23</v>
      </c>
      <c r="B73" s="1" t="s">
        <v>236</v>
      </c>
      <c r="C73" s="1" t="s">
        <v>249</v>
      </c>
      <c r="D73" s="1"/>
      <c r="E73" s="1" t="s">
        <v>237</v>
      </c>
      <c r="F73" s="1">
        <v>1.0</v>
      </c>
      <c r="G73" s="1" t="s">
        <v>26</v>
      </c>
      <c r="H73" s="2" t="s">
        <v>250</v>
      </c>
      <c r="I73" s="8" t="s">
        <v>245</v>
      </c>
      <c r="J73" s="8" t="s">
        <v>246</v>
      </c>
      <c r="K73" s="8" t="s">
        <v>247</v>
      </c>
      <c r="L73" s="8" t="s">
        <v>248</v>
      </c>
      <c r="M73" s="8"/>
      <c r="N73" s="1"/>
      <c r="O73" s="1">
        <f t="shared" si="10"/>
        <v>0</v>
      </c>
      <c r="P73" s="1">
        <v>3.0</v>
      </c>
      <c r="Q73" s="5">
        <f t="shared" si="11"/>
        <v>0</v>
      </c>
      <c r="R73" s="1" t="s">
        <v>32</v>
      </c>
      <c r="S73" s="1">
        <f>SUM(P2:P134)</f>
        <v>298</v>
      </c>
      <c r="T73" s="1">
        <v>200.0</v>
      </c>
      <c r="U73" s="1">
        <f t="shared" si="12"/>
        <v>2.013422819</v>
      </c>
      <c r="V73" s="2"/>
      <c r="W73" s="2"/>
      <c r="X73" s="4"/>
      <c r="Y73" s="4"/>
      <c r="Z73" s="4"/>
    </row>
    <row r="74">
      <c r="A74" s="1" t="s">
        <v>23</v>
      </c>
      <c r="B74" s="1" t="s">
        <v>236</v>
      </c>
      <c r="C74" s="1" t="s">
        <v>251</v>
      </c>
      <c r="D74" s="1"/>
      <c r="E74" s="1" t="s">
        <v>237</v>
      </c>
      <c r="F74" s="1">
        <v>1.0</v>
      </c>
      <c r="G74" s="1" t="s">
        <v>26</v>
      </c>
      <c r="H74" s="2" t="s">
        <v>252</v>
      </c>
      <c r="I74" s="8" t="s">
        <v>245</v>
      </c>
      <c r="J74" s="8" t="s">
        <v>246</v>
      </c>
      <c r="K74" s="8" t="s">
        <v>247</v>
      </c>
      <c r="L74" s="8" t="s">
        <v>248</v>
      </c>
      <c r="M74" s="8"/>
      <c r="N74" s="1"/>
      <c r="O74" s="1">
        <f t="shared" si="10"/>
        <v>0</v>
      </c>
      <c r="P74" s="1">
        <v>3.0</v>
      </c>
      <c r="Q74" s="5">
        <f t="shared" si="11"/>
        <v>0</v>
      </c>
      <c r="R74" s="1" t="s">
        <v>32</v>
      </c>
      <c r="S74" s="1">
        <f>SUM(P2:P134)</f>
        <v>298</v>
      </c>
      <c r="T74" s="1">
        <v>200.0</v>
      </c>
      <c r="U74" s="1">
        <f t="shared" si="12"/>
        <v>2.013422819</v>
      </c>
      <c r="V74" s="2"/>
      <c r="W74" s="2"/>
      <c r="X74" s="4"/>
      <c r="Y74" s="4"/>
      <c r="Z74" s="4"/>
    </row>
    <row r="75">
      <c r="A75" s="1" t="s">
        <v>23</v>
      </c>
      <c r="B75" s="1" t="s">
        <v>236</v>
      </c>
      <c r="C75" s="1" t="s">
        <v>253</v>
      </c>
      <c r="D75" s="1"/>
      <c r="E75" s="1" t="s">
        <v>237</v>
      </c>
      <c r="F75" s="1">
        <v>1.0</v>
      </c>
      <c r="G75" s="1" t="s">
        <v>26</v>
      </c>
      <c r="H75" s="2" t="s">
        <v>254</v>
      </c>
      <c r="I75" s="8" t="s">
        <v>245</v>
      </c>
      <c r="J75" s="8" t="s">
        <v>246</v>
      </c>
      <c r="K75" s="8" t="s">
        <v>247</v>
      </c>
      <c r="L75" s="8" t="s">
        <v>248</v>
      </c>
      <c r="M75" s="8"/>
      <c r="N75" s="1"/>
      <c r="O75" s="1">
        <f t="shared" si="10"/>
        <v>0</v>
      </c>
      <c r="P75" s="1">
        <v>3.0</v>
      </c>
      <c r="Q75" s="5">
        <f t="shared" si="11"/>
        <v>0</v>
      </c>
      <c r="R75" s="1" t="s">
        <v>32</v>
      </c>
      <c r="S75" s="1">
        <f>SUM(P2:P134)</f>
        <v>298</v>
      </c>
      <c r="T75" s="1">
        <v>200.0</v>
      </c>
      <c r="U75" s="1">
        <f t="shared" si="12"/>
        <v>2.013422819</v>
      </c>
      <c r="V75" s="2"/>
      <c r="W75" s="2"/>
      <c r="X75" s="4"/>
      <c r="Y75" s="4"/>
      <c r="Z75" s="4"/>
    </row>
    <row r="76">
      <c r="A76" s="1" t="s">
        <v>23</v>
      </c>
      <c r="B76" s="1" t="s">
        <v>236</v>
      </c>
      <c r="C76" s="1" t="s">
        <v>255</v>
      </c>
      <c r="D76" s="1"/>
      <c r="E76" s="1" t="s">
        <v>237</v>
      </c>
      <c r="F76" s="1">
        <v>1.0</v>
      </c>
      <c r="G76" s="1" t="s">
        <v>26</v>
      </c>
      <c r="H76" s="2" t="s">
        <v>256</v>
      </c>
      <c r="I76" s="8" t="s">
        <v>245</v>
      </c>
      <c r="J76" s="8" t="s">
        <v>246</v>
      </c>
      <c r="K76" s="8" t="s">
        <v>247</v>
      </c>
      <c r="L76" s="8" t="s">
        <v>248</v>
      </c>
      <c r="M76" s="8"/>
      <c r="N76" s="1"/>
      <c r="O76" s="1">
        <f t="shared" si="10"/>
        <v>0</v>
      </c>
      <c r="P76" s="1">
        <v>3.0</v>
      </c>
      <c r="Q76" s="5">
        <f t="shared" si="11"/>
        <v>0</v>
      </c>
      <c r="R76" s="1" t="s">
        <v>32</v>
      </c>
      <c r="S76" s="1">
        <f>SUM(P2:P134)</f>
        <v>298</v>
      </c>
      <c r="T76" s="1">
        <v>200.0</v>
      </c>
      <c r="U76" s="1">
        <f t="shared" si="12"/>
        <v>2.013422819</v>
      </c>
      <c r="V76" s="2"/>
      <c r="W76" s="2"/>
      <c r="X76" s="4"/>
      <c r="Y76" s="4"/>
      <c r="Z76" s="4"/>
    </row>
    <row r="77">
      <c r="A77" s="1" t="s">
        <v>23</v>
      </c>
      <c r="B77" s="1" t="s">
        <v>236</v>
      </c>
      <c r="C77" s="1" t="s">
        <v>257</v>
      </c>
      <c r="D77" s="1"/>
      <c r="E77" s="1" t="s">
        <v>237</v>
      </c>
      <c r="F77" s="1">
        <v>1.0</v>
      </c>
      <c r="G77" s="1" t="s">
        <v>26</v>
      </c>
      <c r="H77" s="2" t="s">
        <v>258</v>
      </c>
      <c r="I77" s="8" t="s">
        <v>245</v>
      </c>
      <c r="J77" s="8" t="s">
        <v>246</v>
      </c>
      <c r="K77" s="8" t="s">
        <v>247</v>
      </c>
      <c r="L77" s="8" t="s">
        <v>248</v>
      </c>
      <c r="M77" s="1"/>
      <c r="N77" s="1"/>
      <c r="O77" s="1">
        <f t="shared" si="10"/>
        <v>0</v>
      </c>
      <c r="P77" s="1">
        <v>3.0</v>
      </c>
      <c r="Q77" s="5">
        <f t="shared" si="11"/>
        <v>0</v>
      </c>
      <c r="R77" s="1" t="s">
        <v>32</v>
      </c>
      <c r="S77" s="1">
        <f>SUM(P2:P134)</f>
        <v>298</v>
      </c>
      <c r="T77" s="1">
        <v>200.0</v>
      </c>
      <c r="U77" s="1">
        <f t="shared" si="12"/>
        <v>2.013422819</v>
      </c>
      <c r="V77" s="2"/>
      <c r="W77" s="2"/>
      <c r="X77" s="4"/>
      <c r="Y77" s="4"/>
      <c r="Z77" s="4"/>
    </row>
    <row r="78">
      <c r="A78" s="1" t="s">
        <v>23</v>
      </c>
      <c r="B78" s="1" t="s">
        <v>236</v>
      </c>
      <c r="C78" s="1" t="s">
        <v>259</v>
      </c>
      <c r="D78" s="1"/>
      <c r="E78" s="1"/>
      <c r="F78" s="1">
        <v>0.0</v>
      </c>
      <c r="G78" s="1" t="s">
        <v>26</v>
      </c>
      <c r="H78" s="2" t="s">
        <v>260</v>
      </c>
      <c r="I78" s="8" t="s">
        <v>42</v>
      </c>
      <c r="J78" s="1" t="s">
        <v>43</v>
      </c>
      <c r="K78" s="1"/>
      <c r="L78" s="1"/>
      <c r="M78" s="1"/>
      <c r="N78" s="1"/>
      <c r="O78" s="1">
        <f t="shared" ref="O78:O79" si="13">IF(N78=1,3,0)</f>
        <v>0</v>
      </c>
      <c r="P78" s="1">
        <v>3.0</v>
      </c>
      <c r="Q78" s="5">
        <f t="shared" si="11"/>
        <v>0</v>
      </c>
      <c r="R78" s="1" t="s">
        <v>32</v>
      </c>
      <c r="S78" s="1">
        <f>SUM(P2:P134)</f>
        <v>298</v>
      </c>
      <c r="T78" s="1">
        <v>200.0</v>
      </c>
      <c r="U78" s="1">
        <f t="shared" si="12"/>
        <v>2.013422819</v>
      </c>
      <c r="V78" s="2"/>
      <c r="W78" s="2"/>
      <c r="X78" s="4"/>
      <c r="Y78" s="4"/>
      <c r="Z78" s="4"/>
    </row>
    <row r="79">
      <c r="A79" s="1" t="s">
        <v>23</v>
      </c>
      <c r="B79" s="1" t="s">
        <v>236</v>
      </c>
      <c r="C79" s="1" t="s">
        <v>261</v>
      </c>
      <c r="D79" s="1"/>
      <c r="E79" s="1" t="s">
        <v>259</v>
      </c>
      <c r="F79" s="1">
        <v>1.0</v>
      </c>
      <c r="G79" s="1" t="s">
        <v>238</v>
      </c>
      <c r="H79" s="2" t="s">
        <v>262</v>
      </c>
      <c r="I79" s="8"/>
      <c r="J79" s="1"/>
      <c r="K79" s="1"/>
      <c r="L79" s="1"/>
      <c r="M79" s="1"/>
      <c r="N79" s="1"/>
      <c r="O79" s="1">
        <f t="shared" si="13"/>
        <v>0</v>
      </c>
      <c r="P79" s="1"/>
      <c r="Q79" s="5"/>
      <c r="R79" s="1"/>
      <c r="S79" s="1">
        <f>SUM(P2:P134)</f>
        <v>298</v>
      </c>
      <c r="T79" s="1">
        <v>200.0</v>
      </c>
      <c r="U79" s="1"/>
      <c r="V79" s="2"/>
      <c r="W79" s="2"/>
      <c r="X79" s="4"/>
      <c r="Y79" s="4"/>
      <c r="Z79" s="4"/>
    </row>
    <row r="80">
      <c r="A80" s="1" t="s">
        <v>23</v>
      </c>
      <c r="B80" s="1" t="s">
        <v>236</v>
      </c>
      <c r="C80" s="1" t="s">
        <v>263</v>
      </c>
      <c r="D80" s="1"/>
      <c r="E80" s="1" t="s">
        <v>259</v>
      </c>
      <c r="F80" s="1">
        <v>1.0</v>
      </c>
      <c r="G80" s="1" t="s">
        <v>26</v>
      </c>
      <c r="H80" s="2" t="s">
        <v>264</v>
      </c>
      <c r="I80" s="3" t="s">
        <v>265</v>
      </c>
      <c r="J80" s="3" t="s">
        <v>266</v>
      </c>
      <c r="K80" s="3" t="s">
        <v>267</v>
      </c>
      <c r="L80" s="3" t="s">
        <v>268</v>
      </c>
      <c r="M80" s="3" t="s">
        <v>269</v>
      </c>
      <c r="N80" s="1"/>
      <c r="O80" s="1">
        <f t="shared" ref="O80:O85" si="14">IF(N80=0,0,IF(N80=4,0,IF(N80=3,1,IF(N80=2,2,IF(N80=1,3,3)))))</f>
        <v>0</v>
      </c>
      <c r="P80" s="1">
        <v>3.0</v>
      </c>
      <c r="Q80" s="5">
        <f t="shared" ref="Q80:Q88" si="15">O80*P80/(3*S80)*T80</f>
        <v>0</v>
      </c>
      <c r="R80" s="1" t="s">
        <v>32</v>
      </c>
      <c r="S80" s="1">
        <f>SUM(P2:P134)</f>
        <v>298</v>
      </c>
      <c r="T80" s="1">
        <v>200.0</v>
      </c>
      <c r="U80" s="1">
        <f t="shared" ref="U80:U88" si="16">3*P80/(3*S80)*T80</f>
        <v>2.013422819</v>
      </c>
      <c r="V80" s="2"/>
      <c r="W80" s="2"/>
      <c r="X80" s="4"/>
      <c r="Y80" s="4"/>
      <c r="Z80" s="4"/>
    </row>
    <row r="81">
      <c r="A81" s="1" t="s">
        <v>23</v>
      </c>
      <c r="B81" s="1" t="s">
        <v>236</v>
      </c>
      <c r="C81" s="1" t="s">
        <v>270</v>
      </c>
      <c r="D81" s="1"/>
      <c r="E81" s="1" t="s">
        <v>259</v>
      </c>
      <c r="F81" s="1">
        <v>1.0</v>
      </c>
      <c r="G81" s="1" t="s">
        <v>26</v>
      </c>
      <c r="H81" s="2" t="s">
        <v>271</v>
      </c>
      <c r="I81" s="1" t="s">
        <v>272</v>
      </c>
      <c r="J81" s="1" t="s">
        <v>273</v>
      </c>
      <c r="K81" s="1" t="s">
        <v>274</v>
      </c>
      <c r="L81" s="1" t="s">
        <v>275</v>
      </c>
      <c r="M81" s="1" t="s">
        <v>269</v>
      </c>
      <c r="N81" s="1"/>
      <c r="O81" s="1">
        <f t="shared" si="14"/>
        <v>0</v>
      </c>
      <c r="P81" s="1">
        <v>3.0</v>
      </c>
      <c r="Q81" s="5">
        <f t="shared" si="15"/>
        <v>0</v>
      </c>
      <c r="R81" s="1" t="s">
        <v>32</v>
      </c>
      <c r="S81" s="1">
        <f>SUM(P2:P134)</f>
        <v>298</v>
      </c>
      <c r="T81" s="1">
        <v>200.0</v>
      </c>
      <c r="U81" s="1">
        <f t="shared" si="16"/>
        <v>2.013422819</v>
      </c>
      <c r="V81" s="2"/>
      <c r="W81" s="2"/>
      <c r="X81" s="4"/>
      <c r="Y81" s="4"/>
      <c r="Z81" s="4"/>
    </row>
    <row r="82">
      <c r="A82" s="1" t="s">
        <v>23</v>
      </c>
      <c r="B82" s="1" t="s">
        <v>236</v>
      </c>
      <c r="C82" s="1" t="s">
        <v>276</v>
      </c>
      <c r="D82" s="1"/>
      <c r="E82" s="1" t="s">
        <v>259</v>
      </c>
      <c r="F82" s="1">
        <v>1.0</v>
      </c>
      <c r="G82" s="1" t="s">
        <v>26</v>
      </c>
      <c r="H82" s="2" t="s">
        <v>277</v>
      </c>
      <c r="I82" s="1" t="s">
        <v>61</v>
      </c>
      <c r="J82" s="1" t="s">
        <v>278</v>
      </c>
      <c r="K82" s="1" t="s">
        <v>279</v>
      </c>
      <c r="L82" s="1" t="s">
        <v>280</v>
      </c>
      <c r="M82" s="1" t="s">
        <v>269</v>
      </c>
      <c r="N82" s="1"/>
      <c r="O82" s="1">
        <f t="shared" si="14"/>
        <v>0</v>
      </c>
      <c r="P82" s="1">
        <v>3.0</v>
      </c>
      <c r="Q82" s="5">
        <f t="shared" si="15"/>
        <v>0</v>
      </c>
      <c r="R82" s="1" t="s">
        <v>32</v>
      </c>
      <c r="S82" s="1">
        <f>SUM(P2:P134)</f>
        <v>298</v>
      </c>
      <c r="T82" s="1">
        <v>200.0</v>
      </c>
      <c r="U82" s="1">
        <f t="shared" si="16"/>
        <v>2.013422819</v>
      </c>
      <c r="V82" s="2"/>
      <c r="W82" s="2"/>
      <c r="X82" s="4"/>
      <c r="Y82" s="4"/>
      <c r="Z82" s="4"/>
    </row>
    <row r="83">
      <c r="A83" s="1" t="s">
        <v>23</v>
      </c>
      <c r="B83" s="1" t="s">
        <v>236</v>
      </c>
      <c r="C83" s="1" t="s">
        <v>281</v>
      </c>
      <c r="D83" s="1"/>
      <c r="E83" s="1" t="s">
        <v>259</v>
      </c>
      <c r="F83" s="1">
        <v>1.0</v>
      </c>
      <c r="G83" s="1" t="s">
        <v>26</v>
      </c>
      <c r="H83" s="2" t="s">
        <v>282</v>
      </c>
      <c r="I83" s="1" t="s">
        <v>283</v>
      </c>
      <c r="J83" s="1" t="s">
        <v>284</v>
      </c>
      <c r="K83" s="1" t="s">
        <v>266</v>
      </c>
      <c r="L83" s="1" t="s">
        <v>285</v>
      </c>
      <c r="M83" s="1" t="s">
        <v>269</v>
      </c>
      <c r="N83" s="1"/>
      <c r="O83" s="1">
        <f t="shared" si="14"/>
        <v>0</v>
      </c>
      <c r="P83" s="1">
        <v>3.0</v>
      </c>
      <c r="Q83" s="5">
        <f t="shared" si="15"/>
        <v>0</v>
      </c>
      <c r="R83" s="1" t="s">
        <v>32</v>
      </c>
      <c r="S83" s="1">
        <f>SUM(P2:P134)</f>
        <v>298</v>
      </c>
      <c r="T83" s="1">
        <v>200.0</v>
      </c>
      <c r="U83" s="1">
        <f t="shared" si="16"/>
        <v>2.013422819</v>
      </c>
      <c r="V83" s="2"/>
      <c r="W83" s="2"/>
      <c r="X83" s="4"/>
      <c r="Y83" s="4"/>
      <c r="Z83" s="4"/>
    </row>
    <row r="84">
      <c r="A84" s="1" t="s">
        <v>23</v>
      </c>
      <c r="B84" s="1" t="s">
        <v>236</v>
      </c>
      <c r="C84" s="1" t="s">
        <v>286</v>
      </c>
      <c r="D84" s="1"/>
      <c r="E84" s="1" t="s">
        <v>259</v>
      </c>
      <c r="F84" s="1">
        <v>1.0</v>
      </c>
      <c r="G84" s="1" t="s">
        <v>26</v>
      </c>
      <c r="H84" s="2" t="s">
        <v>287</v>
      </c>
      <c r="I84" s="1" t="s">
        <v>288</v>
      </c>
      <c r="J84" s="1" t="s">
        <v>289</v>
      </c>
      <c r="K84" s="1" t="s">
        <v>290</v>
      </c>
      <c r="L84" s="1" t="s">
        <v>291</v>
      </c>
      <c r="M84" s="1" t="s">
        <v>178</v>
      </c>
      <c r="N84" s="1"/>
      <c r="O84" s="1">
        <f t="shared" si="14"/>
        <v>0</v>
      </c>
      <c r="P84" s="1">
        <v>3.0</v>
      </c>
      <c r="Q84" s="5">
        <f t="shared" si="15"/>
        <v>0</v>
      </c>
      <c r="R84" s="1" t="s">
        <v>32</v>
      </c>
      <c r="S84" s="1">
        <f>SUM(P2:P134)</f>
        <v>298</v>
      </c>
      <c r="T84" s="1">
        <v>200.0</v>
      </c>
      <c r="U84" s="1">
        <f t="shared" si="16"/>
        <v>2.013422819</v>
      </c>
      <c r="V84" s="2"/>
      <c r="W84" s="2"/>
      <c r="X84" s="4"/>
      <c r="Y84" s="4"/>
      <c r="Z84" s="4"/>
    </row>
    <row r="85">
      <c r="A85" s="1" t="s">
        <v>23</v>
      </c>
      <c r="B85" s="1" t="s">
        <v>236</v>
      </c>
      <c r="C85" s="1" t="s">
        <v>292</v>
      </c>
      <c r="D85" s="1"/>
      <c r="E85" s="1" t="s">
        <v>259</v>
      </c>
      <c r="F85" s="1">
        <v>1.0</v>
      </c>
      <c r="G85" s="1" t="s">
        <v>26</v>
      </c>
      <c r="H85" s="2" t="s">
        <v>293</v>
      </c>
      <c r="I85" s="1" t="s">
        <v>206</v>
      </c>
      <c r="J85" s="1" t="s">
        <v>266</v>
      </c>
      <c r="K85" s="1" t="s">
        <v>294</v>
      </c>
      <c r="L85" s="1" t="s">
        <v>295</v>
      </c>
      <c r="M85" s="1" t="s">
        <v>178</v>
      </c>
      <c r="N85" s="1"/>
      <c r="O85" s="1">
        <f t="shared" si="14"/>
        <v>0</v>
      </c>
      <c r="P85" s="1">
        <v>3.0</v>
      </c>
      <c r="Q85" s="5">
        <f t="shared" si="15"/>
        <v>0</v>
      </c>
      <c r="R85" s="1" t="s">
        <v>32</v>
      </c>
      <c r="S85" s="1">
        <f>SUM(P2:P134)</f>
        <v>298</v>
      </c>
      <c r="T85" s="1">
        <v>200.0</v>
      </c>
      <c r="U85" s="1">
        <f t="shared" si="16"/>
        <v>2.013422819</v>
      </c>
      <c r="V85" s="2"/>
      <c r="W85" s="2"/>
      <c r="X85" s="4"/>
      <c r="Y85" s="4"/>
      <c r="Z85" s="4"/>
    </row>
    <row r="86">
      <c r="A86" s="1" t="s">
        <v>23</v>
      </c>
      <c r="B86" s="1" t="s">
        <v>236</v>
      </c>
      <c r="C86" s="1" t="s">
        <v>296</v>
      </c>
      <c r="D86" s="1"/>
      <c r="E86" s="1"/>
      <c r="F86" s="1">
        <v>0.0</v>
      </c>
      <c r="G86" s="1" t="s">
        <v>26</v>
      </c>
      <c r="H86" s="2" t="s">
        <v>260</v>
      </c>
      <c r="I86" s="1" t="s">
        <v>42</v>
      </c>
      <c r="J86" s="1" t="s">
        <v>43</v>
      </c>
      <c r="K86" s="1"/>
      <c r="L86" s="1"/>
      <c r="M86" s="1"/>
      <c r="N86" s="1"/>
      <c r="O86" s="1">
        <f t="shared" ref="O86:O89" si="17">IF(N86=1,3,0)</f>
        <v>0</v>
      </c>
      <c r="P86" s="1">
        <v>3.0</v>
      </c>
      <c r="Q86" s="5">
        <f t="shared" si="15"/>
        <v>0</v>
      </c>
      <c r="R86" s="1" t="s">
        <v>32</v>
      </c>
      <c r="S86" s="1">
        <f>SUM(P2:P134)</f>
        <v>298</v>
      </c>
      <c r="T86" s="1">
        <v>200.0</v>
      </c>
      <c r="U86" s="1">
        <f t="shared" si="16"/>
        <v>2.013422819</v>
      </c>
      <c r="V86" s="2"/>
      <c r="W86" s="2"/>
      <c r="X86" s="4"/>
      <c r="Y86" s="4"/>
      <c r="Z86" s="4"/>
    </row>
    <row r="87">
      <c r="A87" s="1" t="s">
        <v>23</v>
      </c>
      <c r="B87" s="1" t="s">
        <v>236</v>
      </c>
      <c r="C87" s="1" t="s">
        <v>297</v>
      </c>
      <c r="D87" s="1"/>
      <c r="E87" s="1"/>
      <c r="F87" s="1">
        <v>0.0</v>
      </c>
      <c r="G87" s="1" t="s">
        <v>26</v>
      </c>
      <c r="H87" s="2" t="s">
        <v>298</v>
      </c>
      <c r="I87" s="1" t="s">
        <v>42</v>
      </c>
      <c r="J87" s="1" t="s">
        <v>43</v>
      </c>
      <c r="K87" s="1"/>
      <c r="L87" s="1"/>
      <c r="M87" s="1"/>
      <c r="N87" s="1"/>
      <c r="O87" s="1">
        <f t="shared" si="17"/>
        <v>0</v>
      </c>
      <c r="P87" s="1">
        <v>1.0</v>
      </c>
      <c r="Q87" s="5">
        <f t="shared" si="15"/>
        <v>0</v>
      </c>
      <c r="R87" s="1" t="s">
        <v>39</v>
      </c>
      <c r="S87" s="1">
        <f>SUM(P2:P134)</f>
        <v>298</v>
      </c>
      <c r="T87" s="1">
        <v>200.0</v>
      </c>
      <c r="U87" s="1">
        <f t="shared" si="16"/>
        <v>0.6711409396</v>
      </c>
      <c r="V87" s="2"/>
      <c r="W87" s="2"/>
      <c r="X87" s="4"/>
      <c r="Y87" s="4"/>
      <c r="Z87" s="4"/>
    </row>
    <row r="88">
      <c r="A88" s="1" t="s">
        <v>23</v>
      </c>
      <c r="B88" s="1" t="s">
        <v>236</v>
      </c>
      <c r="C88" s="1" t="s">
        <v>299</v>
      </c>
      <c r="D88" s="1"/>
      <c r="E88" s="1"/>
      <c r="F88" s="1">
        <v>0.0</v>
      </c>
      <c r="G88" s="1" t="s">
        <v>26</v>
      </c>
      <c r="H88" s="2" t="s">
        <v>300</v>
      </c>
      <c r="I88" s="1" t="s">
        <v>42</v>
      </c>
      <c r="J88" s="1" t="s">
        <v>43</v>
      </c>
      <c r="K88" s="1"/>
      <c r="L88" s="1"/>
      <c r="M88" s="1"/>
      <c r="N88" s="1"/>
      <c r="O88" s="1">
        <f t="shared" si="17"/>
        <v>0</v>
      </c>
      <c r="P88" s="1">
        <v>1.0</v>
      </c>
      <c r="Q88" s="5">
        <f t="shared" si="15"/>
        <v>0</v>
      </c>
      <c r="R88" s="1" t="s">
        <v>39</v>
      </c>
      <c r="S88" s="1">
        <f>SUM(P2:P134)</f>
        <v>298</v>
      </c>
      <c r="T88" s="1">
        <v>200.0</v>
      </c>
      <c r="U88" s="1">
        <f t="shared" si="16"/>
        <v>0.6711409396</v>
      </c>
      <c r="V88" s="2"/>
      <c r="W88" s="2"/>
      <c r="X88" s="4"/>
      <c r="Y88" s="4"/>
      <c r="Z88" s="4"/>
    </row>
    <row r="89">
      <c r="A89" s="1" t="s">
        <v>23</v>
      </c>
      <c r="B89" s="1" t="s">
        <v>236</v>
      </c>
      <c r="C89" s="1" t="s">
        <v>301</v>
      </c>
      <c r="D89" s="1"/>
      <c r="E89" s="1"/>
      <c r="F89" s="1">
        <v>0.0</v>
      </c>
      <c r="G89" s="1" t="s">
        <v>238</v>
      </c>
      <c r="H89" s="2" t="s">
        <v>302</v>
      </c>
      <c r="I89" s="1"/>
      <c r="J89" s="1"/>
      <c r="K89" s="1"/>
      <c r="L89" s="1"/>
      <c r="M89" s="1"/>
      <c r="N89" s="1"/>
      <c r="O89" s="1">
        <f t="shared" si="17"/>
        <v>0</v>
      </c>
      <c r="P89" s="1"/>
      <c r="Q89" s="5"/>
      <c r="R89" s="1"/>
      <c r="S89" s="1">
        <f>SUM(P2:P134)</f>
        <v>298</v>
      </c>
      <c r="T89" s="1">
        <v>200.0</v>
      </c>
      <c r="U89" s="1"/>
      <c r="V89" s="2"/>
      <c r="W89" s="2"/>
      <c r="X89" s="4"/>
      <c r="Y89" s="4"/>
      <c r="Z89" s="4"/>
    </row>
    <row r="90">
      <c r="A90" s="1" t="s">
        <v>23</v>
      </c>
      <c r="B90" s="1" t="s">
        <v>236</v>
      </c>
      <c r="C90" s="1" t="s">
        <v>303</v>
      </c>
      <c r="D90" s="1"/>
      <c r="E90" s="1" t="s">
        <v>301</v>
      </c>
      <c r="F90" s="1">
        <v>1.0</v>
      </c>
      <c r="G90" s="1" t="s">
        <v>238</v>
      </c>
      <c r="H90" s="2" t="s">
        <v>304</v>
      </c>
      <c r="I90" s="1"/>
      <c r="J90" s="1"/>
      <c r="K90" s="1"/>
      <c r="L90" s="1"/>
      <c r="M90" s="1"/>
      <c r="N90" s="1"/>
      <c r="O90" s="1">
        <f>IF(N90="",0,IF(N90="NA",3,IF(N90&lt;=135,3,IF(N90&lt;150,2,IF(N90&lt;=180,1,0)))))</f>
        <v>0</v>
      </c>
      <c r="P90" s="1"/>
      <c r="Q90" s="5"/>
      <c r="R90" s="1"/>
      <c r="S90" s="1">
        <f>SUM(P2:P134)</f>
        <v>298</v>
      </c>
      <c r="T90" s="1">
        <v>200.0</v>
      </c>
      <c r="U90" s="1"/>
      <c r="V90" s="2"/>
      <c r="W90" s="2"/>
      <c r="X90" s="4"/>
      <c r="Y90" s="4"/>
      <c r="Z90" s="4"/>
    </row>
    <row r="91">
      <c r="A91" s="1" t="s">
        <v>23</v>
      </c>
      <c r="B91" s="1" t="s">
        <v>236</v>
      </c>
      <c r="C91" s="1" t="s">
        <v>305</v>
      </c>
      <c r="D91" s="1"/>
      <c r="E91" s="1" t="s">
        <v>301</v>
      </c>
      <c r="F91" s="1">
        <v>1.0</v>
      </c>
      <c r="G91" s="1" t="s">
        <v>51</v>
      </c>
      <c r="H91" s="2" t="s">
        <v>306</v>
      </c>
      <c r="I91" s="1"/>
      <c r="J91" s="1"/>
      <c r="K91" s="1"/>
      <c r="L91" s="1"/>
      <c r="M91" s="1"/>
      <c r="N91" s="1"/>
      <c r="O91" s="1">
        <f>IF(N91="",0,IF(N91="NA",3,IF(N91&lt;=90,3,IF(N91&lt;105,2,IF(N91&lt;=130,1,0)))))</f>
        <v>0</v>
      </c>
      <c r="P91" s="1">
        <v>3.0</v>
      </c>
      <c r="Q91" s="5">
        <f t="shared" ref="Q91:Q134" si="18">O91*P91/(3*S91)*T91</f>
        <v>0</v>
      </c>
      <c r="R91" s="1" t="s">
        <v>32</v>
      </c>
      <c r="S91" s="1">
        <f>SUM(P2:P134)</f>
        <v>298</v>
      </c>
      <c r="T91" s="1">
        <v>200.0</v>
      </c>
      <c r="U91" s="1">
        <f t="shared" ref="U91:U134" si="19">3*P91/(3*S91)*T91</f>
        <v>2.013422819</v>
      </c>
      <c r="V91" s="2"/>
      <c r="W91" s="2"/>
      <c r="X91" s="4"/>
      <c r="Y91" s="4"/>
      <c r="Z91" s="4"/>
    </row>
    <row r="92">
      <c r="A92" s="1" t="s">
        <v>23</v>
      </c>
      <c r="B92" s="1" t="s">
        <v>236</v>
      </c>
      <c r="C92" s="1" t="s">
        <v>307</v>
      </c>
      <c r="D92" s="1"/>
      <c r="E92" s="1" t="s">
        <v>301</v>
      </c>
      <c r="F92" s="1">
        <v>1.0</v>
      </c>
      <c r="G92" s="1" t="s">
        <v>308</v>
      </c>
      <c r="H92" s="2" t="s">
        <v>309</v>
      </c>
      <c r="I92" s="1"/>
      <c r="J92" s="1"/>
      <c r="K92" s="1"/>
      <c r="L92" s="1"/>
      <c r="M92" s="1"/>
      <c r="N92" s="1"/>
      <c r="O92" s="1">
        <f t="shared" ref="O92:O93" si="20">IF(N92="",0,IF(N92="NA",3,IF(N92&lt;=90,3,IF(N92&lt;110,2,IF(N92&lt;=130,1,0)))))</f>
        <v>0</v>
      </c>
      <c r="P92" s="1">
        <v>3.0</v>
      </c>
      <c r="Q92" s="5">
        <f t="shared" si="18"/>
        <v>0</v>
      </c>
      <c r="R92" s="1" t="s">
        <v>32</v>
      </c>
      <c r="S92" s="1">
        <f>SUM(P2:P134)</f>
        <v>298</v>
      </c>
      <c r="T92" s="1">
        <v>200.0</v>
      </c>
      <c r="U92" s="1">
        <f t="shared" si="19"/>
        <v>2.013422819</v>
      </c>
      <c r="V92" s="2"/>
      <c r="W92" s="2"/>
      <c r="X92" s="4"/>
      <c r="Y92" s="4"/>
      <c r="Z92" s="4"/>
    </row>
    <row r="93">
      <c r="A93" s="1" t="s">
        <v>23</v>
      </c>
      <c r="B93" s="1" t="s">
        <v>236</v>
      </c>
      <c r="C93" s="1" t="s">
        <v>310</v>
      </c>
      <c r="D93" s="1"/>
      <c r="E93" s="1" t="s">
        <v>301</v>
      </c>
      <c r="F93" s="1">
        <v>1.0</v>
      </c>
      <c r="G93" s="1" t="s">
        <v>51</v>
      </c>
      <c r="H93" s="2" t="s">
        <v>311</v>
      </c>
      <c r="I93" s="1"/>
      <c r="J93" s="1"/>
      <c r="K93" s="1"/>
      <c r="L93" s="1"/>
      <c r="M93" s="1"/>
      <c r="N93" s="1"/>
      <c r="O93" s="1">
        <f t="shared" si="20"/>
        <v>0</v>
      </c>
      <c r="P93" s="1">
        <v>3.0</v>
      </c>
      <c r="Q93" s="5">
        <f t="shared" si="18"/>
        <v>0</v>
      </c>
      <c r="R93" s="1" t="s">
        <v>32</v>
      </c>
      <c r="S93" s="1">
        <f>SUM(P2:P134)</f>
        <v>298</v>
      </c>
      <c r="T93" s="1">
        <v>200.0</v>
      </c>
      <c r="U93" s="1">
        <f t="shared" si="19"/>
        <v>2.013422819</v>
      </c>
      <c r="V93" s="2"/>
      <c r="W93" s="2"/>
      <c r="X93" s="4"/>
      <c r="Y93" s="4"/>
      <c r="Z93" s="4"/>
    </row>
    <row r="94">
      <c r="A94" s="1" t="s">
        <v>23</v>
      </c>
      <c r="B94" s="1" t="s">
        <v>236</v>
      </c>
      <c r="C94" s="1" t="s">
        <v>312</v>
      </c>
      <c r="D94" s="1"/>
      <c r="E94" s="1" t="s">
        <v>301</v>
      </c>
      <c r="F94" s="1">
        <v>1.0</v>
      </c>
      <c r="G94" s="1" t="s">
        <v>51</v>
      </c>
      <c r="H94" s="2" t="s">
        <v>313</v>
      </c>
      <c r="I94" s="1"/>
      <c r="J94" s="1"/>
      <c r="K94" s="1"/>
      <c r="L94" s="1"/>
      <c r="M94" s="1"/>
      <c r="N94" s="1"/>
      <c r="O94" s="1">
        <f>IF(N94="",0,IF(N94=0,0,IF(N94="NA",3,IF(N94&lt;=135,3,IF(N94&lt;150,2,IF(N94&lt;=180,1,0))))))</f>
        <v>0</v>
      </c>
      <c r="P94" s="1">
        <v>3.0</v>
      </c>
      <c r="Q94" s="5">
        <f t="shared" si="18"/>
        <v>0</v>
      </c>
      <c r="R94" s="1" t="s">
        <v>32</v>
      </c>
      <c r="S94" s="1">
        <f>SUM(P2:P134)</f>
        <v>298</v>
      </c>
      <c r="T94" s="1">
        <v>200.0</v>
      </c>
      <c r="U94" s="1">
        <f t="shared" si="19"/>
        <v>2.013422819</v>
      </c>
      <c r="V94" s="2"/>
      <c r="W94" s="2"/>
      <c r="X94" s="4"/>
      <c r="Y94" s="4"/>
      <c r="Z94" s="4"/>
    </row>
    <row r="95">
      <c r="A95" s="1" t="s">
        <v>23</v>
      </c>
      <c r="B95" s="1" t="s">
        <v>236</v>
      </c>
      <c r="C95" s="1" t="s">
        <v>314</v>
      </c>
      <c r="D95" s="1"/>
      <c r="E95" s="1" t="s">
        <v>301</v>
      </c>
      <c r="F95" s="1">
        <v>1.0</v>
      </c>
      <c r="G95" s="1" t="s">
        <v>308</v>
      </c>
      <c r="H95" s="2" t="s">
        <v>315</v>
      </c>
      <c r="I95" s="1"/>
      <c r="J95" s="1"/>
      <c r="K95" s="1"/>
      <c r="L95" s="1"/>
      <c r="M95" s="1"/>
      <c r="N95" s="1"/>
      <c r="O95" s="2">
        <f t="shared" ref="O95:O96" si="21">IF(N95="",0,IF(N95="NA",3,IF(N95&lt;=180,3,IF(N95&lt;200,2,IF(N95&lt;=220,1,0)))))</f>
        <v>0</v>
      </c>
      <c r="P95" s="1">
        <v>3.0</v>
      </c>
      <c r="Q95" s="5">
        <f t="shared" si="18"/>
        <v>0</v>
      </c>
      <c r="R95" s="1" t="s">
        <v>32</v>
      </c>
      <c r="S95" s="1">
        <f>SUM(P2:P134)</f>
        <v>298</v>
      </c>
      <c r="T95" s="1">
        <v>200.0</v>
      </c>
      <c r="U95" s="1">
        <f t="shared" si="19"/>
        <v>2.013422819</v>
      </c>
      <c r="V95" s="2"/>
      <c r="W95" s="2"/>
      <c r="X95" s="4"/>
      <c r="Y95" s="4"/>
      <c r="Z95" s="4"/>
    </row>
    <row r="96">
      <c r="A96" s="1" t="s">
        <v>23</v>
      </c>
      <c r="B96" s="1" t="s">
        <v>236</v>
      </c>
      <c r="C96" s="1" t="s">
        <v>316</v>
      </c>
      <c r="D96" s="1"/>
      <c r="E96" s="1" t="s">
        <v>301</v>
      </c>
      <c r="F96" s="1">
        <v>1.0</v>
      </c>
      <c r="G96" s="1" t="s">
        <v>308</v>
      </c>
      <c r="H96" s="2" t="s">
        <v>317</v>
      </c>
      <c r="I96" s="1"/>
      <c r="J96" s="1"/>
      <c r="K96" s="1"/>
      <c r="L96" s="1"/>
      <c r="M96" s="1"/>
      <c r="N96" s="1"/>
      <c r="O96" s="2">
        <f t="shared" si="21"/>
        <v>0</v>
      </c>
      <c r="P96" s="1">
        <v>3.0</v>
      </c>
      <c r="Q96" s="5">
        <f t="shared" si="18"/>
        <v>0</v>
      </c>
      <c r="R96" s="1" t="s">
        <v>32</v>
      </c>
      <c r="S96" s="1">
        <f>SUM(P2:P134)</f>
        <v>298</v>
      </c>
      <c r="T96" s="1">
        <v>200.0</v>
      </c>
      <c r="U96" s="1">
        <f t="shared" si="19"/>
        <v>2.013422819</v>
      </c>
      <c r="V96" s="2"/>
      <c r="W96" s="2"/>
      <c r="X96" s="4"/>
      <c r="Y96" s="4"/>
      <c r="Z96" s="4"/>
    </row>
    <row r="97">
      <c r="A97" s="1" t="s">
        <v>23</v>
      </c>
      <c r="B97" s="1" t="s">
        <v>318</v>
      </c>
      <c r="C97" s="1" t="s">
        <v>319</v>
      </c>
      <c r="D97" s="1"/>
      <c r="E97" s="1"/>
      <c r="F97" s="1">
        <v>0.0</v>
      </c>
      <c r="G97" s="1" t="s">
        <v>26</v>
      </c>
      <c r="H97" s="2" t="s">
        <v>320</v>
      </c>
      <c r="I97" s="1" t="s">
        <v>42</v>
      </c>
      <c r="J97" s="1" t="s">
        <v>43</v>
      </c>
      <c r="K97" s="1"/>
      <c r="L97" s="1"/>
      <c r="M97" s="1"/>
      <c r="N97" s="1"/>
      <c r="O97" s="1">
        <f>IF(N97=1,3,0)</f>
        <v>0</v>
      </c>
      <c r="P97" s="1">
        <v>2.0</v>
      </c>
      <c r="Q97" s="5">
        <f t="shared" si="18"/>
        <v>0</v>
      </c>
      <c r="R97" s="1" t="s">
        <v>46</v>
      </c>
      <c r="S97" s="1">
        <f>SUM(P2:P134)</f>
        <v>298</v>
      </c>
      <c r="T97" s="1">
        <v>200.0</v>
      </c>
      <c r="U97" s="1">
        <f t="shared" si="19"/>
        <v>1.342281879</v>
      </c>
      <c r="V97" s="2"/>
      <c r="W97" s="2"/>
      <c r="X97" s="4"/>
      <c r="Y97" s="4"/>
      <c r="Z97" s="4"/>
    </row>
    <row r="98">
      <c r="A98" s="1" t="s">
        <v>23</v>
      </c>
      <c r="B98" s="1" t="s">
        <v>318</v>
      </c>
      <c r="C98" s="1" t="s">
        <v>321</v>
      </c>
      <c r="D98" s="1"/>
      <c r="E98" s="1"/>
      <c r="F98" s="1">
        <v>0.0</v>
      </c>
      <c r="G98" s="1" t="s">
        <v>26</v>
      </c>
      <c r="H98" s="2" t="s">
        <v>322</v>
      </c>
      <c r="I98" s="1" t="s">
        <v>162</v>
      </c>
      <c r="J98" s="1" t="s">
        <v>146</v>
      </c>
      <c r="K98" s="1" t="s">
        <v>163</v>
      </c>
      <c r="L98" s="1" t="s">
        <v>323</v>
      </c>
      <c r="M98" s="1"/>
      <c r="N98" s="1"/>
      <c r="O98" s="1">
        <f>IF(N98=3,3,IF(N98=2,2,IF(N98=1,1,0)))</f>
        <v>0</v>
      </c>
      <c r="P98" s="1">
        <v>3.0</v>
      </c>
      <c r="Q98" s="5">
        <f t="shared" si="18"/>
        <v>0</v>
      </c>
      <c r="R98" s="1" t="s">
        <v>324</v>
      </c>
      <c r="S98" s="1">
        <f>SUM(P2:P134)</f>
        <v>298</v>
      </c>
      <c r="T98" s="1">
        <v>200.0</v>
      </c>
      <c r="U98" s="1">
        <f t="shared" si="19"/>
        <v>2.013422819</v>
      </c>
      <c r="V98" s="2"/>
      <c r="W98" s="2"/>
      <c r="X98" s="4"/>
      <c r="Y98" s="4"/>
      <c r="Z98" s="4"/>
    </row>
    <row r="99">
      <c r="A99" s="1" t="s">
        <v>23</v>
      </c>
      <c r="B99" s="1" t="s">
        <v>318</v>
      </c>
      <c r="C99" s="1" t="s">
        <v>325</v>
      </c>
      <c r="D99" s="1"/>
      <c r="E99" s="1"/>
      <c r="F99" s="1">
        <v>0.0</v>
      </c>
      <c r="G99" s="1" t="s">
        <v>26</v>
      </c>
      <c r="H99" s="2" t="s">
        <v>326</v>
      </c>
      <c r="I99" s="1">
        <v>8.0</v>
      </c>
      <c r="J99" s="1" t="s">
        <v>327</v>
      </c>
      <c r="K99" s="1" t="s">
        <v>328</v>
      </c>
      <c r="L99" s="1"/>
      <c r="M99" s="1"/>
      <c r="N99" s="1"/>
      <c r="O99" s="1">
        <f>IF(N99=3,3,IF(N99=2,2,1))</f>
        <v>1</v>
      </c>
      <c r="P99" s="1">
        <v>2.0</v>
      </c>
      <c r="Q99" s="5">
        <f t="shared" si="18"/>
        <v>0.4474272931</v>
      </c>
      <c r="R99" s="1" t="s">
        <v>46</v>
      </c>
      <c r="S99" s="1">
        <f>SUM(P2:P134)</f>
        <v>298</v>
      </c>
      <c r="T99" s="1">
        <v>200.0</v>
      </c>
      <c r="U99" s="1">
        <f t="shared" si="19"/>
        <v>1.342281879</v>
      </c>
      <c r="V99" s="2"/>
      <c r="W99" s="2"/>
      <c r="X99" s="4"/>
      <c r="Y99" s="4"/>
      <c r="Z99" s="4"/>
    </row>
    <row r="100">
      <c r="A100" s="1" t="s">
        <v>23</v>
      </c>
      <c r="B100" s="1" t="s">
        <v>318</v>
      </c>
      <c r="C100" s="1" t="s">
        <v>329</v>
      </c>
      <c r="D100" s="1"/>
      <c r="E100" s="1"/>
      <c r="F100" s="1">
        <v>0.0</v>
      </c>
      <c r="G100" s="1" t="s">
        <v>26</v>
      </c>
      <c r="H100" s="2" t="s">
        <v>330</v>
      </c>
      <c r="I100" s="1" t="s">
        <v>42</v>
      </c>
      <c r="J100" s="1" t="s">
        <v>43</v>
      </c>
      <c r="K100" s="1"/>
      <c r="L100" s="1"/>
      <c r="M100" s="1"/>
      <c r="N100" s="1"/>
      <c r="O100" s="1">
        <f>IF(N100=1,3,0)</f>
        <v>0</v>
      </c>
      <c r="P100" s="1">
        <v>2.0</v>
      </c>
      <c r="Q100" s="5">
        <f t="shared" si="18"/>
        <v>0</v>
      </c>
      <c r="R100" s="1" t="s">
        <v>46</v>
      </c>
      <c r="S100" s="1">
        <f>SUM(P2:P134)</f>
        <v>298</v>
      </c>
      <c r="T100" s="1">
        <v>200.0</v>
      </c>
      <c r="U100" s="1">
        <f t="shared" si="19"/>
        <v>1.342281879</v>
      </c>
      <c r="V100" s="2"/>
      <c r="W100" s="2"/>
      <c r="X100" s="4"/>
      <c r="Y100" s="4"/>
      <c r="Z100" s="4"/>
    </row>
    <row r="101">
      <c r="A101" s="1" t="s">
        <v>23</v>
      </c>
      <c r="B101" s="1" t="s">
        <v>318</v>
      </c>
      <c r="C101" s="1" t="s">
        <v>331</v>
      </c>
      <c r="D101" s="1"/>
      <c r="E101" s="1"/>
      <c r="F101" s="1">
        <v>0.0</v>
      </c>
      <c r="G101" s="1" t="s">
        <v>26</v>
      </c>
      <c r="H101" s="2" t="s">
        <v>332</v>
      </c>
      <c r="I101" s="1" t="s">
        <v>37</v>
      </c>
      <c r="J101" s="1" t="s">
        <v>69</v>
      </c>
      <c r="K101" s="1" t="s">
        <v>172</v>
      </c>
      <c r="L101" s="1" t="s">
        <v>31</v>
      </c>
      <c r="M101" s="1"/>
      <c r="N101" s="1"/>
      <c r="O101" s="1">
        <f>IF(N101=4,3,IF(N101=3,2,IF(N101=2,1,0)))</f>
        <v>0</v>
      </c>
      <c r="P101" s="1">
        <v>3.0</v>
      </c>
      <c r="Q101" s="5">
        <f t="shared" si="18"/>
        <v>0</v>
      </c>
      <c r="R101" s="1" t="s">
        <v>32</v>
      </c>
      <c r="S101" s="1">
        <f>SUM(P2:P134)</f>
        <v>298</v>
      </c>
      <c r="T101" s="1">
        <v>200.0</v>
      </c>
      <c r="U101" s="1">
        <f t="shared" si="19"/>
        <v>2.013422819</v>
      </c>
      <c r="V101" s="2"/>
      <c r="W101" s="2"/>
      <c r="X101" s="4"/>
      <c r="Y101" s="4"/>
      <c r="Z101" s="4"/>
    </row>
    <row r="102">
      <c r="A102" s="1" t="s">
        <v>23</v>
      </c>
      <c r="B102" s="1" t="s">
        <v>318</v>
      </c>
      <c r="C102" s="1" t="s">
        <v>333</v>
      </c>
      <c r="D102" s="1"/>
      <c r="E102" s="1"/>
      <c r="F102" s="1">
        <v>0.0</v>
      </c>
      <c r="G102" s="1" t="s">
        <v>26</v>
      </c>
      <c r="H102" s="2" t="s">
        <v>334</v>
      </c>
      <c r="I102" s="1" t="s">
        <v>55</v>
      </c>
      <c r="J102" s="1" t="s">
        <v>122</v>
      </c>
      <c r="K102" s="1" t="s">
        <v>335</v>
      </c>
      <c r="L102" s="1" t="s">
        <v>160</v>
      </c>
      <c r="M102" s="1"/>
      <c r="N102" s="1"/>
      <c r="O102" s="1">
        <f t="shared" ref="O102:O103" si="22">IF(N102=1,3,IF(N102=2,2,IF(N102=3,1,0)))</f>
        <v>0</v>
      </c>
      <c r="P102" s="1">
        <v>1.0</v>
      </c>
      <c r="Q102" s="5">
        <f t="shared" si="18"/>
        <v>0</v>
      </c>
      <c r="R102" s="1" t="s">
        <v>39</v>
      </c>
      <c r="S102" s="1">
        <f>SUM(P2:P134)</f>
        <v>298</v>
      </c>
      <c r="T102" s="1">
        <v>200.0</v>
      </c>
      <c r="U102" s="1">
        <f t="shared" si="19"/>
        <v>0.6711409396</v>
      </c>
      <c r="V102" s="2"/>
      <c r="W102" s="2"/>
      <c r="X102" s="4"/>
      <c r="Y102" s="4"/>
      <c r="Z102" s="4"/>
    </row>
    <row r="103">
      <c r="A103" s="1" t="s">
        <v>23</v>
      </c>
      <c r="B103" s="1" t="s">
        <v>318</v>
      </c>
      <c r="C103" s="1" t="s">
        <v>336</v>
      </c>
      <c r="D103" s="1"/>
      <c r="E103" s="1"/>
      <c r="F103" s="1">
        <v>0.0</v>
      </c>
      <c r="G103" s="1" t="s">
        <v>26</v>
      </c>
      <c r="H103" s="2" t="s">
        <v>337</v>
      </c>
      <c r="I103" s="1" t="s">
        <v>338</v>
      </c>
      <c r="J103" s="1" t="s">
        <v>339</v>
      </c>
      <c r="K103" s="1" t="s">
        <v>340</v>
      </c>
      <c r="L103" s="1"/>
      <c r="M103" s="1"/>
      <c r="N103" s="1"/>
      <c r="O103" s="1">
        <f t="shared" si="22"/>
        <v>0</v>
      </c>
      <c r="P103" s="1">
        <v>2.0</v>
      </c>
      <c r="Q103" s="5">
        <f t="shared" si="18"/>
        <v>0</v>
      </c>
      <c r="R103" s="1" t="s">
        <v>46</v>
      </c>
      <c r="S103" s="1">
        <f>SUM(P2:P134)</f>
        <v>298</v>
      </c>
      <c r="T103" s="1">
        <v>200.0</v>
      </c>
      <c r="U103" s="1">
        <f t="shared" si="19"/>
        <v>1.342281879</v>
      </c>
      <c r="V103" s="2"/>
      <c r="W103" s="2"/>
      <c r="X103" s="4"/>
      <c r="Y103" s="4"/>
      <c r="Z103" s="4"/>
    </row>
    <row r="104">
      <c r="A104" s="1" t="s">
        <v>23</v>
      </c>
      <c r="B104" s="1" t="s">
        <v>318</v>
      </c>
      <c r="C104" s="1" t="s">
        <v>341</v>
      </c>
      <c r="D104" s="1"/>
      <c r="E104" s="1"/>
      <c r="F104" s="1">
        <v>0.0</v>
      </c>
      <c r="G104" s="1" t="s">
        <v>26</v>
      </c>
      <c r="H104" s="2" t="s">
        <v>342</v>
      </c>
      <c r="I104" s="7">
        <v>0.1</v>
      </c>
      <c r="J104" s="7">
        <v>0.2</v>
      </c>
      <c r="K104" s="7">
        <v>0.3</v>
      </c>
      <c r="L104" s="1" t="s">
        <v>343</v>
      </c>
      <c r="M104" s="1"/>
      <c r="N104" s="1"/>
      <c r="O104" s="1">
        <f t="shared" ref="O104:O105" si="23">IF(N104=4,3,IF(N104=3,2,IF(N104=2,1,0)))</f>
        <v>0</v>
      </c>
      <c r="P104" s="1">
        <v>3.0</v>
      </c>
      <c r="Q104" s="5">
        <f t="shared" si="18"/>
        <v>0</v>
      </c>
      <c r="R104" s="1" t="s">
        <v>32</v>
      </c>
      <c r="S104" s="1">
        <f>SUM(P2:P134)</f>
        <v>298</v>
      </c>
      <c r="T104" s="1">
        <v>200.0</v>
      </c>
      <c r="U104" s="1">
        <f t="shared" si="19"/>
        <v>2.013422819</v>
      </c>
      <c r="V104" s="2"/>
      <c r="W104" s="2"/>
      <c r="X104" s="4"/>
      <c r="Y104" s="4"/>
      <c r="Z104" s="4"/>
    </row>
    <row r="105">
      <c r="A105" s="1" t="s">
        <v>23</v>
      </c>
      <c r="B105" s="1" t="s">
        <v>318</v>
      </c>
      <c r="C105" s="1" t="s">
        <v>344</v>
      </c>
      <c r="D105" s="1"/>
      <c r="E105" s="1"/>
      <c r="F105" s="1">
        <v>0.0</v>
      </c>
      <c r="G105" s="1" t="s">
        <v>26</v>
      </c>
      <c r="H105" s="2" t="s">
        <v>345</v>
      </c>
      <c r="I105" s="7">
        <v>0.1</v>
      </c>
      <c r="J105" s="7">
        <v>0.2</v>
      </c>
      <c r="K105" s="7">
        <v>0.3</v>
      </c>
      <c r="L105" s="1" t="s">
        <v>343</v>
      </c>
      <c r="M105" s="1"/>
      <c r="N105" s="1"/>
      <c r="O105" s="1">
        <f t="shared" si="23"/>
        <v>0</v>
      </c>
      <c r="P105" s="1">
        <v>3.0</v>
      </c>
      <c r="Q105" s="5">
        <f t="shared" si="18"/>
        <v>0</v>
      </c>
      <c r="R105" s="1" t="s">
        <v>32</v>
      </c>
      <c r="S105" s="1">
        <f>SUM(P2:P134)</f>
        <v>298</v>
      </c>
      <c r="T105" s="1">
        <v>200.0</v>
      </c>
      <c r="U105" s="1">
        <f t="shared" si="19"/>
        <v>2.013422819</v>
      </c>
      <c r="V105" s="2"/>
      <c r="W105" s="2"/>
      <c r="X105" s="4"/>
      <c r="Y105" s="4"/>
      <c r="Z105" s="4"/>
    </row>
    <row r="106">
      <c r="A106" s="1" t="s">
        <v>23</v>
      </c>
      <c r="B106" s="1" t="s">
        <v>318</v>
      </c>
      <c r="C106" s="1" t="s">
        <v>346</v>
      </c>
      <c r="D106" s="1"/>
      <c r="E106" s="1"/>
      <c r="F106" s="1">
        <v>0.0</v>
      </c>
      <c r="G106" s="1" t="s">
        <v>26</v>
      </c>
      <c r="H106" s="2" t="s">
        <v>347</v>
      </c>
      <c r="I106" s="1" t="s">
        <v>348</v>
      </c>
      <c r="J106" s="1" t="s">
        <v>118</v>
      </c>
      <c r="K106" s="1" t="s">
        <v>119</v>
      </c>
      <c r="L106" s="1"/>
      <c r="M106" s="1"/>
      <c r="N106" s="1"/>
      <c r="O106" s="1">
        <f>IF(N106=1,3,IF(N106=2,2,IF(N106=3,1,0)))</f>
        <v>0</v>
      </c>
      <c r="P106" s="1">
        <v>2.0</v>
      </c>
      <c r="Q106" s="5">
        <f t="shared" si="18"/>
        <v>0</v>
      </c>
      <c r="R106" s="1" t="s">
        <v>46</v>
      </c>
      <c r="S106" s="1">
        <f>SUM(P2:P134)</f>
        <v>298</v>
      </c>
      <c r="T106" s="1">
        <v>200.0</v>
      </c>
      <c r="U106" s="1">
        <f t="shared" si="19"/>
        <v>1.342281879</v>
      </c>
      <c r="V106" s="2"/>
      <c r="W106" s="2"/>
      <c r="X106" s="4"/>
      <c r="Y106" s="4"/>
      <c r="Z106" s="4"/>
    </row>
    <row r="107">
      <c r="A107" s="1" t="s">
        <v>23</v>
      </c>
      <c r="B107" s="1" t="s">
        <v>318</v>
      </c>
      <c r="C107" s="1" t="s">
        <v>349</v>
      </c>
      <c r="D107" s="1"/>
      <c r="E107" s="1"/>
      <c r="F107" s="1">
        <v>0.0</v>
      </c>
      <c r="G107" s="1" t="s">
        <v>26</v>
      </c>
      <c r="H107" s="2" t="s">
        <v>350</v>
      </c>
      <c r="I107" s="1" t="s">
        <v>55</v>
      </c>
      <c r="J107" s="1" t="s">
        <v>335</v>
      </c>
      <c r="K107" s="1" t="s">
        <v>57</v>
      </c>
      <c r="L107" s="1" t="s">
        <v>351</v>
      </c>
      <c r="M107" s="1"/>
      <c r="N107" s="1"/>
      <c r="O107" s="1">
        <f>IF(N107=3,1,IF(N107=2,2,IF(N107=1,3,0)))</f>
        <v>0</v>
      </c>
      <c r="P107" s="1">
        <v>1.0</v>
      </c>
      <c r="Q107" s="5">
        <f t="shared" si="18"/>
        <v>0</v>
      </c>
      <c r="R107" s="1" t="s">
        <v>39</v>
      </c>
      <c r="S107" s="1">
        <f>SUM(P2:P134)</f>
        <v>298</v>
      </c>
      <c r="T107" s="1">
        <v>200.0</v>
      </c>
      <c r="U107" s="1">
        <f t="shared" si="19"/>
        <v>0.6711409396</v>
      </c>
      <c r="V107" s="2"/>
      <c r="W107" s="2"/>
      <c r="X107" s="4"/>
      <c r="Y107" s="4"/>
      <c r="Z107" s="4"/>
    </row>
    <row r="108">
      <c r="A108" s="1" t="s">
        <v>23</v>
      </c>
      <c r="B108" s="1" t="s">
        <v>318</v>
      </c>
      <c r="C108" s="1" t="s">
        <v>352</v>
      </c>
      <c r="D108" s="1"/>
      <c r="E108" s="1"/>
      <c r="F108" s="1">
        <v>0.0</v>
      </c>
      <c r="G108" s="1" t="s">
        <v>26</v>
      </c>
      <c r="H108" s="2" t="s">
        <v>353</v>
      </c>
      <c r="I108" s="1" t="s">
        <v>78</v>
      </c>
      <c r="J108" s="1" t="s">
        <v>79</v>
      </c>
      <c r="K108" s="1" t="s">
        <v>142</v>
      </c>
      <c r="L108" s="1" t="s">
        <v>143</v>
      </c>
      <c r="M108" s="1"/>
      <c r="N108" s="1"/>
      <c r="O108" s="1">
        <f>IF(N108=1,3,IF(N108=2,2,IF(N108=3,1,0)))</f>
        <v>0</v>
      </c>
      <c r="P108" s="1">
        <v>3.0</v>
      </c>
      <c r="Q108" s="5">
        <f t="shared" si="18"/>
        <v>0</v>
      </c>
      <c r="R108" s="1" t="s">
        <v>32</v>
      </c>
      <c r="S108" s="1">
        <f>SUM(P2:P134)</f>
        <v>298</v>
      </c>
      <c r="T108" s="1">
        <v>200.0</v>
      </c>
      <c r="U108" s="1">
        <f t="shared" si="19"/>
        <v>2.013422819</v>
      </c>
      <c r="V108" s="2"/>
      <c r="W108" s="2"/>
      <c r="X108" s="4"/>
      <c r="Y108" s="4"/>
      <c r="Z108" s="4"/>
    </row>
    <row r="109">
      <c r="A109" s="1" t="s">
        <v>23</v>
      </c>
      <c r="B109" s="1" t="s">
        <v>318</v>
      </c>
      <c r="C109" s="1" t="s">
        <v>354</v>
      </c>
      <c r="D109" s="1"/>
      <c r="E109" s="1"/>
      <c r="F109" s="1">
        <v>0.0</v>
      </c>
      <c r="G109" s="1" t="s">
        <v>26</v>
      </c>
      <c r="H109" s="2" t="s">
        <v>355</v>
      </c>
      <c r="I109" s="1" t="s">
        <v>42</v>
      </c>
      <c r="J109" s="1" t="s">
        <v>43</v>
      </c>
      <c r="K109" s="1"/>
      <c r="L109" s="1"/>
      <c r="M109" s="1"/>
      <c r="N109" s="1"/>
      <c r="O109" s="1">
        <f t="shared" ref="O109:O112" si="24">IF(N109=1,3,0)</f>
        <v>0</v>
      </c>
      <c r="P109" s="1">
        <v>2.0</v>
      </c>
      <c r="Q109" s="5">
        <f t="shared" si="18"/>
        <v>0</v>
      </c>
      <c r="R109" s="1" t="s">
        <v>46</v>
      </c>
      <c r="S109" s="1">
        <f>SUM(P2:P134)</f>
        <v>298</v>
      </c>
      <c r="T109" s="1">
        <v>200.0</v>
      </c>
      <c r="U109" s="1">
        <f t="shared" si="19"/>
        <v>1.342281879</v>
      </c>
      <c r="V109" s="2"/>
      <c r="W109" s="2"/>
      <c r="X109" s="4"/>
      <c r="Y109" s="4"/>
      <c r="Z109" s="4"/>
    </row>
    <row r="110">
      <c r="A110" s="1" t="s">
        <v>23</v>
      </c>
      <c r="B110" s="1" t="s">
        <v>318</v>
      </c>
      <c r="C110" s="1" t="s">
        <v>356</v>
      </c>
      <c r="D110" s="1"/>
      <c r="E110" s="1"/>
      <c r="F110" s="1">
        <v>0.0</v>
      </c>
      <c r="G110" s="1" t="s">
        <v>26</v>
      </c>
      <c r="H110" s="2" t="s">
        <v>357</v>
      </c>
      <c r="I110" s="1" t="s">
        <v>42</v>
      </c>
      <c r="J110" s="1" t="s">
        <v>43</v>
      </c>
      <c r="K110" s="1"/>
      <c r="L110" s="1"/>
      <c r="M110" s="1"/>
      <c r="N110" s="1"/>
      <c r="O110" s="1">
        <f t="shared" si="24"/>
        <v>0</v>
      </c>
      <c r="P110" s="1">
        <v>1.0</v>
      </c>
      <c r="Q110" s="5">
        <f t="shared" si="18"/>
        <v>0</v>
      </c>
      <c r="R110" s="1" t="s">
        <v>39</v>
      </c>
      <c r="S110" s="1">
        <f>SUM(P2:P134)</f>
        <v>298</v>
      </c>
      <c r="T110" s="1">
        <v>200.0</v>
      </c>
      <c r="U110" s="1">
        <f t="shared" si="19"/>
        <v>0.6711409396</v>
      </c>
      <c r="V110" s="2"/>
      <c r="W110" s="2"/>
      <c r="X110" s="4"/>
      <c r="Y110" s="4"/>
      <c r="Z110" s="4"/>
    </row>
    <row r="111">
      <c r="A111" s="1" t="s">
        <v>23</v>
      </c>
      <c r="B111" s="1" t="s">
        <v>318</v>
      </c>
      <c r="C111" s="1" t="s">
        <v>358</v>
      </c>
      <c r="D111" s="1"/>
      <c r="E111" s="1"/>
      <c r="F111" s="1">
        <v>0.0</v>
      </c>
      <c r="G111" s="1" t="s">
        <v>26</v>
      </c>
      <c r="H111" s="2" t="s">
        <v>359</v>
      </c>
      <c r="I111" s="1" t="s">
        <v>42</v>
      </c>
      <c r="J111" s="1" t="s">
        <v>43</v>
      </c>
      <c r="K111" s="1"/>
      <c r="L111" s="1"/>
      <c r="M111" s="1"/>
      <c r="N111" s="1"/>
      <c r="O111" s="1">
        <f t="shared" si="24"/>
        <v>0</v>
      </c>
      <c r="P111" s="1">
        <v>2.0</v>
      </c>
      <c r="Q111" s="5">
        <f t="shared" si="18"/>
        <v>0</v>
      </c>
      <c r="R111" s="1" t="s">
        <v>46</v>
      </c>
      <c r="S111" s="1">
        <f>SUM(P2:P134)</f>
        <v>298</v>
      </c>
      <c r="T111" s="1">
        <v>200.0</v>
      </c>
      <c r="U111" s="1">
        <f t="shared" si="19"/>
        <v>1.342281879</v>
      </c>
      <c r="V111" s="2"/>
      <c r="W111" s="2"/>
      <c r="X111" s="4"/>
      <c r="Y111" s="4"/>
      <c r="Z111" s="4"/>
    </row>
    <row r="112">
      <c r="A112" s="1" t="s">
        <v>23</v>
      </c>
      <c r="B112" s="1" t="s">
        <v>360</v>
      </c>
      <c r="C112" s="1" t="s">
        <v>361</v>
      </c>
      <c r="D112" s="1"/>
      <c r="E112" s="1"/>
      <c r="F112" s="1">
        <v>0.0</v>
      </c>
      <c r="G112" s="1" t="s">
        <v>26</v>
      </c>
      <c r="H112" s="1" t="s">
        <v>362</v>
      </c>
      <c r="I112" s="1" t="s">
        <v>42</v>
      </c>
      <c r="J112" s="1" t="s">
        <v>43</v>
      </c>
      <c r="K112" s="1"/>
      <c r="L112" s="1"/>
      <c r="M112" s="1"/>
      <c r="N112" s="1"/>
      <c r="O112" s="1">
        <f t="shared" si="24"/>
        <v>0</v>
      </c>
      <c r="P112" s="1">
        <v>1.0</v>
      </c>
      <c r="Q112" s="5">
        <f t="shared" si="18"/>
        <v>0</v>
      </c>
      <c r="R112" s="1" t="s">
        <v>39</v>
      </c>
      <c r="S112" s="1">
        <f>SUM(P2:P134)</f>
        <v>298</v>
      </c>
      <c r="T112" s="1">
        <v>200.0</v>
      </c>
      <c r="U112" s="1">
        <f t="shared" si="19"/>
        <v>0.6711409396</v>
      </c>
      <c r="V112" s="2"/>
      <c r="W112" s="2"/>
      <c r="X112" s="4"/>
      <c r="Y112" s="4"/>
      <c r="Z112" s="4"/>
    </row>
    <row r="113">
      <c r="A113" s="1" t="s">
        <v>23</v>
      </c>
      <c r="B113" s="1" t="s">
        <v>360</v>
      </c>
      <c r="C113" s="1" t="s">
        <v>363</v>
      </c>
      <c r="D113" s="1"/>
      <c r="E113" s="1"/>
      <c r="F113" s="1">
        <v>0.0</v>
      </c>
      <c r="G113" s="1" t="s">
        <v>26</v>
      </c>
      <c r="H113" s="1" t="s">
        <v>364</v>
      </c>
      <c r="I113" s="1" t="s">
        <v>77</v>
      </c>
      <c r="J113" s="1" t="s">
        <v>141</v>
      </c>
      <c r="K113" s="1" t="s">
        <v>79</v>
      </c>
      <c r="L113" s="1" t="s">
        <v>80</v>
      </c>
      <c r="M113" s="1"/>
      <c r="N113" s="1"/>
      <c r="O113" s="1">
        <f>IF(N113=3,1,IF(N113=2,2,IF(N113=1,3,0)))</f>
        <v>0</v>
      </c>
      <c r="P113" s="1">
        <v>3.0</v>
      </c>
      <c r="Q113" s="5">
        <f t="shared" si="18"/>
        <v>0</v>
      </c>
      <c r="R113" s="1" t="s">
        <v>32</v>
      </c>
      <c r="S113" s="1">
        <f>SUM(P2:P134)</f>
        <v>298</v>
      </c>
      <c r="T113" s="1">
        <v>200.0</v>
      </c>
      <c r="U113" s="1">
        <f t="shared" si="19"/>
        <v>2.013422819</v>
      </c>
      <c r="V113" s="2"/>
      <c r="W113" s="2"/>
      <c r="X113" s="4"/>
      <c r="Y113" s="4"/>
      <c r="Z113" s="4"/>
    </row>
    <row r="114" ht="15.75" customHeight="1">
      <c r="A114" s="1" t="s">
        <v>23</v>
      </c>
      <c r="B114" s="1" t="s">
        <v>360</v>
      </c>
      <c r="C114" s="1" t="s">
        <v>365</v>
      </c>
      <c r="D114" s="1"/>
      <c r="E114" s="1"/>
      <c r="F114" s="1">
        <v>0.0</v>
      </c>
      <c r="G114" s="1" t="s">
        <v>26</v>
      </c>
      <c r="H114" s="2" t="s">
        <v>366</v>
      </c>
      <c r="I114" s="2" t="s">
        <v>42</v>
      </c>
      <c r="J114" s="1" t="s">
        <v>43</v>
      </c>
      <c r="K114" s="1"/>
      <c r="L114" s="1"/>
      <c r="M114" s="1"/>
      <c r="N114" s="1"/>
      <c r="O114" s="1">
        <f>IF(N114=1,3,0)</f>
        <v>0</v>
      </c>
      <c r="P114" s="1">
        <v>2.0</v>
      </c>
      <c r="Q114" s="5">
        <f t="shared" si="18"/>
        <v>0</v>
      </c>
      <c r="R114" s="1" t="s">
        <v>46</v>
      </c>
      <c r="S114" s="1">
        <f>SUM(P2:P134)</f>
        <v>298</v>
      </c>
      <c r="T114" s="1">
        <v>200.0</v>
      </c>
      <c r="U114" s="1">
        <f t="shared" si="19"/>
        <v>1.342281879</v>
      </c>
      <c r="V114" s="2"/>
      <c r="W114" s="2"/>
      <c r="X114" s="4"/>
      <c r="Y114" s="4"/>
      <c r="Z114" s="4"/>
    </row>
    <row r="115">
      <c r="A115" s="1" t="s">
        <v>23</v>
      </c>
      <c r="B115" s="1" t="s">
        <v>360</v>
      </c>
      <c r="C115" s="1" t="s">
        <v>367</v>
      </c>
      <c r="D115" s="1"/>
      <c r="E115" s="1" t="s">
        <v>363</v>
      </c>
      <c r="F115" s="1">
        <v>1.0</v>
      </c>
      <c r="G115" s="1" t="s">
        <v>26</v>
      </c>
      <c r="H115" s="2" t="s">
        <v>368</v>
      </c>
      <c r="I115" s="1" t="s">
        <v>369</v>
      </c>
      <c r="J115" s="1" t="s">
        <v>348</v>
      </c>
      <c r="K115" s="1" t="s">
        <v>118</v>
      </c>
      <c r="L115" s="1" t="s">
        <v>119</v>
      </c>
      <c r="M115" s="1"/>
      <c r="N115" s="1"/>
      <c r="O115" s="1">
        <f>IF($N$114=2,0,IF(N115=1,3,IF(N115=2,2,IF(N115=3,1,0))))</f>
        <v>0</v>
      </c>
      <c r="P115" s="1">
        <v>3.0</v>
      </c>
      <c r="Q115" s="5">
        <f t="shared" si="18"/>
        <v>0</v>
      </c>
      <c r="R115" s="1" t="s">
        <v>32</v>
      </c>
      <c r="S115" s="1">
        <f>SUM(P2:P134)</f>
        <v>298</v>
      </c>
      <c r="T115" s="1">
        <v>200.0</v>
      </c>
      <c r="U115" s="1">
        <f t="shared" si="19"/>
        <v>2.013422819</v>
      </c>
      <c r="V115" s="2"/>
      <c r="W115" s="2"/>
      <c r="X115" s="4"/>
      <c r="Y115" s="4"/>
      <c r="Z115" s="4"/>
    </row>
    <row r="116">
      <c r="A116" s="1" t="s">
        <v>23</v>
      </c>
      <c r="B116" s="1" t="s">
        <v>360</v>
      </c>
      <c r="C116" s="1" t="s">
        <v>370</v>
      </c>
      <c r="D116" s="1"/>
      <c r="E116" s="1" t="s">
        <v>363</v>
      </c>
      <c r="F116" s="1">
        <v>1.0</v>
      </c>
      <c r="G116" s="1" t="s">
        <v>26</v>
      </c>
      <c r="H116" s="2" t="s">
        <v>371</v>
      </c>
      <c r="I116" s="1" t="s">
        <v>42</v>
      </c>
      <c r="J116" s="1" t="s">
        <v>43</v>
      </c>
      <c r="K116" s="1"/>
      <c r="L116" s="1"/>
      <c r="M116" s="1"/>
      <c r="N116" s="1"/>
      <c r="O116" s="1">
        <f>IF($N$114=2,0,IF(N116=1,3,0))</f>
        <v>0</v>
      </c>
      <c r="P116" s="1">
        <v>2.0</v>
      </c>
      <c r="Q116" s="5">
        <f t="shared" si="18"/>
        <v>0</v>
      </c>
      <c r="R116" s="1" t="s">
        <v>46</v>
      </c>
      <c r="S116" s="1">
        <f>SUM(P2:P134)</f>
        <v>298</v>
      </c>
      <c r="T116" s="1">
        <v>200.0</v>
      </c>
      <c r="U116" s="1">
        <f t="shared" si="19"/>
        <v>1.342281879</v>
      </c>
      <c r="V116" s="2"/>
      <c r="W116" s="2"/>
      <c r="X116" s="4"/>
      <c r="Y116" s="4"/>
      <c r="Z116" s="4"/>
    </row>
    <row r="117">
      <c r="A117" s="1" t="s">
        <v>23</v>
      </c>
      <c r="B117" s="1" t="s">
        <v>360</v>
      </c>
      <c r="C117" s="1" t="s">
        <v>372</v>
      </c>
      <c r="D117" s="1"/>
      <c r="E117" s="1"/>
      <c r="F117" s="1">
        <v>0.0</v>
      </c>
      <c r="G117" s="1" t="s">
        <v>26</v>
      </c>
      <c r="H117" s="1" t="s">
        <v>373</v>
      </c>
      <c r="I117" s="1" t="s">
        <v>42</v>
      </c>
      <c r="J117" s="1" t="s">
        <v>43</v>
      </c>
      <c r="K117" s="1"/>
      <c r="L117" s="1"/>
      <c r="M117" s="1"/>
      <c r="N117" s="1"/>
      <c r="O117" s="1">
        <f>IF(N117=1,3,0)</f>
        <v>0</v>
      </c>
      <c r="P117" s="1">
        <v>1.0</v>
      </c>
      <c r="Q117" s="5">
        <f t="shared" si="18"/>
        <v>0</v>
      </c>
      <c r="R117" s="1" t="s">
        <v>39</v>
      </c>
      <c r="S117" s="1">
        <f>SUM(P2:P134)</f>
        <v>298</v>
      </c>
      <c r="T117" s="1">
        <v>200.0</v>
      </c>
      <c r="U117" s="1">
        <f t="shared" si="19"/>
        <v>0.6711409396</v>
      </c>
      <c r="V117" s="2"/>
      <c r="W117" s="2"/>
      <c r="X117" s="4"/>
      <c r="Y117" s="4"/>
      <c r="Z117" s="4"/>
    </row>
    <row r="118">
      <c r="A118" s="1" t="s">
        <v>23</v>
      </c>
      <c r="B118" s="1" t="s">
        <v>360</v>
      </c>
      <c r="C118" s="1" t="s">
        <v>374</v>
      </c>
      <c r="D118" s="1"/>
      <c r="E118" s="1"/>
      <c r="F118" s="1">
        <v>0.0</v>
      </c>
      <c r="G118" s="1" t="s">
        <v>26</v>
      </c>
      <c r="H118" s="1" t="s">
        <v>375</v>
      </c>
      <c r="I118" s="1" t="s">
        <v>376</v>
      </c>
      <c r="J118" s="1" t="s">
        <v>377</v>
      </c>
      <c r="K118" s="1" t="s">
        <v>378</v>
      </c>
      <c r="L118" s="1"/>
      <c r="M118" s="1"/>
      <c r="N118" s="1"/>
      <c r="O118" s="1">
        <f>IF(N118=1,3,IF(N118=2,2,0))</f>
        <v>0</v>
      </c>
      <c r="P118" s="1">
        <v>3.0</v>
      </c>
      <c r="Q118" s="5">
        <f t="shared" si="18"/>
        <v>0</v>
      </c>
      <c r="R118" s="1" t="s">
        <v>32</v>
      </c>
      <c r="S118" s="1">
        <f>SUM(P2:P134)</f>
        <v>298</v>
      </c>
      <c r="T118" s="1">
        <v>200.0</v>
      </c>
      <c r="U118" s="1">
        <f t="shared" si="19"/>
        <v>2.013422819</v>
      </c>
      <c r="V118" s="2"/>
      <c r="W118" s="2"/>
      <c r="X118" s="4"/>
      <c r="Y118" s="4"/>
      <c r="Z118" s="4"/>
    </row>
    <row r="119">
      <c r="A119" s="1" t="s">
        <v>23</v>
      </c>
      <c r="B119" s="1" t="s">
        <v>360</v>
      </c>
      <c r="C119" s="1" t="s">
        <v>379</v>
      </c>
      <c r="D119" s="1"/>
      <c r="E119" s="1"/>
      <c r="F119" s="1">
        <v>0.0</v>
      </c>
      <c r="G119" s="1" t="s">
        <v>26</v>
      </c>
      <c r="H119" s="1" t="s">
        <v>380</v>
      </c>
      <c r="I119" s="1" t="s">
        <v>42</v>
      </c>
      <c r="J119" s="1" t="s">
        <v>43</v>
      </c>
      <c r="K119" s="1"/>
      <c r="L119" s="1"/>
      <c r="M119" s="1"/>
      <c r="N119" s="1"/>
      <c r="O119" s="1">
        <f>IF(N119=1,3,0)</f>
        <v>0</v>
      </c>
      <c r="P119" s="1">
        <v>1.0</v>
      </c>
      <c r="Q119" s="5">
        <f t="shared" si="18"/>
        <v>0</v>
      </c>
      <c r="R119" s="1" t="s">
        <v>39</v>
      </c>
      <c r="S119" s="1">
        <f>SUM(P2:P134)</f>
        <v>298</v>
      </c>
      <c r="T119" s="1">
        <v>200.0</v>
      </c>
      <c r="U119" s="1">
        <f t="shared" si="19"/>
        <v>0.6711409396</v>
      </c>
      <c r="V119" s="2"/>
      <c r="W119" s="2"/>
      <c r="X119" s="4"/>
      <c r="Y119" s="4"/>
      <c r="Z119" s="4"/>
    </row>
    <row r="120">
      <c r="A120" s="1" t="s">
        <v>23</v>
      </c>
      <c r="B120" s="1" t="s">
        <v>360</v>
      </c>
      <c r="C120" s="1" t="s">
        <v>381</v>
      </c>
      <c r="D120" s="1"/>
      <c r="E120" s="1"/>
      <c r="F120" s="1">
        <v>0.0</v>
      </c>
      <c r="G120" s="1" t="s">
        <v>26</v>
      </c>
      <c r="H120" s="1" t="s">
        <v>382</v>
      </c>
      <c r="I120" s="1" t="s">
        <v>383</v>
      </c>
      <c r="J120" s="1" t="s">
        <v>384</v>
      </c>
      <c r="K120" s="1" t="s">
        <v>385</v>
      </c>
      <c r="L120" s="1"/>
      <c r="M120" s="1"/>
      <c r="N120" s="1"/>
      <c r="O120" s="1">
        <f>IF(N120=3,3,IF(N120=1,2,0))</f>
        <v>0</v>
      </c>
      <c r="P120" s="1">
        <v>2.0</v>
      </c>
      <c r="Q120" s="5">
        <f t="shared" si="18"/>
        <v>0</v>
      </c>
      <c r="R120" s="1" t="s">
        <v>46</v>
      </c>
      <c r="S120" s="1">
        <f>SUM(P2:P134)</f>
        <v>298</v>
      </c>
      <c r="T120" s="1">
        <v>200.0</v>
      </c>
      <c r="U120" s="1">
        <f t="shared" si="19"/>
        <v>1.342281879</v>
      </c>
      <c r="V120" s="2"/>
      <c r="W120" s="2"/>
      <c r="X120" s="4"/>
      <c r="Y120" s="4"/>
      <c r="Z120" s="4"/>
    </row>
    <row r="121">
      <c r="A121" s="1" t="s">
        <v>23</v>
      </c>
      <c r="B121" s="1" t="s">
        <v>360</v>
      </c>
      <c r="C121" s="1" t="s">
        <v>386</v>
      </c>
      <c r="D121" s="1"/>
      <c r="E121" s="1"/>
      <c r="F121" s="1">
        <v>0.0</v>
      </c>
      <c r="G121" s="1" t="s">
        <v>26</v>
      </c>
      <c r="H121" s="1" t="s">
        <v>387</v>
      </c>
      <c r="I121" s="1" t="s">
        <v>141</v>
      </c>
      <c r="J121" s="1" t="s">
        <v>388</v>
      </c>
      <c r="K121" s="1" t="s">
        <v>142</v>
      </c>
      <c r="L121" s="1" t="s">
        <v>143</v>
      </c>
      <c r="M121" s="1"/>
      <c r="N121" s="1"/>
      <c r="O121" s="1">
        <f t="shared" ref="O121:O122" si="25">IF(N121=4,3,IF(N121=3,2,IF(N121=2,1,0)))</f>
        <v>0</v>
      </c>
      <c r="P121" s="1">
        <v>3.0</v>
      </c>
      <c r="Q121" s="5">
        <f t="shared" si="18"/>
        <v>0</v>
      </c>
      <c r="R121" s="1" t="s">
        <v>32</v>
      </c>
      <c r="S121" s="1">
        <f>SUM(P2:P134)</f>
        <v>298</v>
      </c>
      <c r="T121" s="1">
        <v>200.0</v>
      </c>
      <c r="U121" s="1">
        <f t="shared" si="19"/>
        <v>2.013422819</v>
      </c>
      <c r="V121" s="2"/>
      <c r="W121" s="2"/>
      <c r="X121" s="4"/>
      <c r="Y121" s="4"/>
      <c r="Z121" s="4"/>
    </row>
    <row r="122">
      <c r="A122" s="1" t="s">
        <v>23</v>
      </c>
      <c r="B122" s="1" t="s">
        <v>360</v>
      </c>
      <c r="C122" s="1" t="s">
        <v>389</v>
      </c>
      <c r="D122" s="1"/>
      <c r="E122" s="1"/>
      <c r="F122" s="1">
        <v>0.0</v>
      </c>
      <c r="G122" s="1" t="s">
        <v>26</v>
      </c>
      <c r="H122" s="1" t="s">
        <v>390</v>
      </c>
      <c r="I122" s="1" t="s">
        <v>141</v>
      </c>
      <c r="J122" s="1" t="s">
        <v>388</v>
      </c>
      <c r="K122" s="1" t="s">
        <v>142</v>
      </c>
      <c r="L122" s="1" t="s">
        <v>143</v>
      </c>
      <c r="M122" s="1"/>
      <c r="N122" s="1"/>
      <c r="O122" s="1">
        <f t="shared" si="25"/>
        <v>0</v>
      </c>
      <c r="P122" s="1">
        <v>3.0</v>
      </c>
      <c r="Q122" s="5">
        <f t="shared" si="18"/>
        <v>0</v>
      </c>
      <c r="R122" s="1" t="s">
        <v>32</v>
      </c>
      <c r="S122" s="1">
        <f>SUM(P2:P134)</f>
        <v>298</v>
      </c>
      <c r="T122" s="1">
        <v>200.0</v>
      </c>
      <c r="U122" s="1">
        <f t="shared" si="19"/>
        <v>2.013422819</v>
      </c>
      <c r="V122" s="2"/>
      <c r="W122" s="2"/>
      <c r="X122" s="4"/>
      <c r="Y122" s="4"/>
      <c r="Z122" s="4"/>
    </row>
    <row r="123">
      <c r="A123" s="1" t="s">
        <v>23</v>
      </c>
      <c r="B123" s="1" t="s">
        <v>360</v>
      </c>
      <c r="C123" s="9" t="s">
        <v>391</v>
      </c>
      <c r="D123" s="1"/>
      <c r="E123" s="1"/>
      <c r="F123" s="1">
        <v>0.0</v>
      </c>
      <c r="G123" s="1" t="s">
        <v>26</v>
      </c>
      <c r="H123" s="1" t="s">
        <v>392</v>
      </c>
      <c r="I123" s="1" t="s">
        <v>77</v>
      </c>
      <c r="J123" s="1" t="s">
        <v>78</v>
      </c>
      <c r="K123" s="1" t="s">
        <v>192</v>
      </c>
      <c r="L123" s="1" t="s">
        <v>393</v>
      </c>
      <c r="M123" s="1"/>
      <c r="N123" s="1"/>
      <c r="O123" s="1">
        <f>IF(N123=3,1,IF(N123=2,2,IF(N123=1,3,0)))</f>
        <v>0</v>
      </c>
      <c r="P123" s="1">
        <v>3.0</v>
      </c>
      <c r="Q123" s="5">
        <f t="shared" si="18"/>
        <v>0</v>
      </c>
      <c r="R123" s="1" t="s">
        <v>32</v>
      </c>
      <c r="S123" s="1">
        <f>SUM(P2:P134)</f>
        <v>298</v>
      </c>
      <c r="T123" s="1">
        <v>200.0</v>
      </c>
      <c r="U123" s="1">
        <f t="shared" si="19"/>
        <v>2.013422819</v>
      </c>
      <c r="V123" s="2"/>
      <c r="W123" s="2"/>
      <c r="X123" s="4"/>
      <c r="Y123" s="4"/>
      <c r="Z123" s="4"/>
    </row>
    <row r="124">
      <c r="A124" s="1" t="s">
        <v>23</v>
      </c>
      <c r="B124" s="1" t="s">
        <v>360</v>
      </c>
      <c r="C124" s="1" t="s">
        <v>394</v>
      </c>
      <c r="D124" s="1"/>
      <c r="E124" s="1"/>
      <c r="F124" s="1">
        <v>0.0</v>
      </c>
      <c r="G124" s="1" t="s">
        <v>26</v>
      </c>
      <c r="H124" s="1" t="s">
        <v>395</v>
      </c>
      <c r="I124" s="1" t="s">
        <v>69</v>
      </c>
      <c r="J124" s="1" t="s">
        <v>172</v>
      </c>
      <c r="K124" s="1" t="s">
        <v>396</v>
      </c>
      <c r="L124" s="1" t="s">
        <v>397</v>
      </c>
      <c r="M124" s="1"/>
      <c r="N124" s="1"/>
      <c r="O124" s="1">
        <f>IF(N124=4,3,IF(N124=3,2,IF(N124=2,1,0)))</f>
        <v>0</v>
      </c>
      <c r="P124" s="1">
        <v>3.0</v>
      </c>
      <c r="Q124" s="5">
        <f t="shared" si="18"/>
        <v>0</v>
      </c>
      <c r="R124" s="1" t="s">
        <v>32</v>
      </c>
      <c r="S124" s="1">
        <f>SUM(P2:P134)</f>
        <v>298</v>
      </c>
      <c r="T124" s="1">
        <v>200.0</v>
      </c>
      <c r="U124" s="1">
        <f t="shared" si="19"/>
        <v>2.013422819</v>
      </c>
      <c r="V124" s="2"/>
      <c r="W124" s="2"/>
      <c r="X124" s="4"/>
      <c r="Y124" s="4"/>
      <c r="Z124" s="4"/>
    </row>
    <row r="125">
      <c r="A125" s="1" t="s">
        <v>23</v>
      </c>
      <c r="B125" s="1" t="s">
        <v>360</v>
      </c>
      <c r="C125" s="1" t="s">
        <v>398</v>
      </c>
      <c r="D125" s="1"/>
      <c r="E125" s="1"/>
      <c r="F125" s="1">
        <v>0.0</v>
      </c>
      <c r="G125" s="1" t="s">
        <v>26</v>
      </c>
      <c r="H125" s="1" t="s">
        <v>399</v>
      </c>
      <c r="I125" s="1">
        <v>1.0</v>
      </c>
      <c r="J125" s="1">
        <v>2.0</v>
      </c>
      <c r="K125" s="1" t="s">
        <v>78</v>
      </c>
      <c r="L125" s="1" t="s">
        <v>400</v>
      </c>
      <c r="M125" s="1"/>
      <c r="N125" s="1"/>
      <c r="O125" s="1">
        <f>IF(N125=3,1,IF(N125=2,2,IF(N125=1,3,0)))</f>
        <v>0</v>
      </c>
      <c r="P125" s="1">
        <v>3.0</v>
      </c>
      <c r="Q125" s="5">
        <f t="shared" si="18"/>
        <v>0</v>
      </c>
      <c r="R125" s="1" t="s">
        <v>32</v>
      </c>
      <c r="S125" s="1">
        <f>SUM(P2:P134)</f>
        <v>298</v>
      </c>
      <c r="T125" s="1">
        <v>200.0</v>
      </c>
      <c r="U125" s="1">
        <f t="shared" si="19"/>
        <v>2.013422819</v>
      </c>
      <c r="V125" s="2"/>
      <c r="W125" s="2"/>
      <c r="X125" s="4"/>
      <c r="Y125" s="4"/>
      <c r="Z125" s="4"/>
    </row>
    <row r="126">
      <c r="A126" s="1" t="s">
        <v>23</v>
      </c>
      <c r="B126" s="1" t="s">
        <v>360</v>
      </c>
      <c r="C126" s="1" t="s">
        <v>401</v>
      </c>
      <c r="D126" s="1"/>
      <c r="E126" s="1"/>
      <c r="F126" s="1">
        <v>0.0</v>
      </c>
      <c r="G126" s="1" t="s">
        <v>26</v>
      </c>
      <c r="H126" s="1" t="s">
        <v>402</v>
      </c>
      <c r="I126" s="1" t="s">
        <v>42</v>
      </c>
      <c r="J126" s="1" t="s">
        <v>43</v>
      </c>
      <c r="K126" s="1"/>
      <c r="L126" s="1"/>
      <c r="M126" s="1"/>
      <c r="N126" s="1"/>
      <c r="O126" s="1">
        <f>IF(N126=1,3,0)</f>
        <v>0</v>
      </c>
      <c r="P126" s="1">
        <v>2.0</v>
      </c>
      <c r="Q126" s="5">
        <f t="shared" si="18"/>
        <v>0</v>
      </c>
      <c r="R126" s="1" t="s">
        <v>46</v>
      </c>
      <c r="S126" s="1">
        <f>SUM(P2:P134)</f>
        <v>298</v>
      </c>
      <c r="T126" s="1">
        <v>200.0</v>
      </c>
      <c r="U126" s="1">
        <f t="shared" si="19"/>
        <v>1.342281879</v>
      </c>
      <c r="V126" s="2"/>
      <c r="W126" s="2"/>
      <c r="X126" s="4"/>
      <c r="Y126" s="4"/>
      <c r="Z126" s="4"/>
    </row>
    <row r="127">
      <c r="A127" s="1" t="s">
        <v>23</v>
      </c>
      <c r="B127" s="1" t="s">
        <v>360</v>
      </c>
      <c r="C127" s="1" t="s">
        <v>403</v>
      </c>
      <c r="D127" s="1"/>
      <c r="E127" s="1"/>
      <c r="F127" s="1">
        <v>0.0</v>
      </c>
      <c r="G127" s="1" t="s">
        <v>26</v>
      </c>
      <c r="H127" s="1" t="s">
        <v>399</v>
      </c>
      <c r="I127" s="1">
        <v>1.0</v>
      </c>
      <c r="J127" s="1">
        <v>2.0</v>
      </c>
      <c r="K127" s="1" t="s">
        <v>78</v>
      </c>
      <c r="L127" s="1" t="s">
        <v>400</v>
      </c>
      <c r="M127" s="1"/>
      <c r="N127" s="1"/>
      <c r="O127" s="1">
        <f>IF(N127=3,1,IF(N127=2,2,IF(N127=1,3,0)))</f>
        <v>0</v>
      </c>
      <c r="P127" s="1">
        <v>3.0</v>
      </c>
      <c r="Q127" s="5">
        <f t="shared" si="18"/>
        <v>0</v>
      </c>
      <c r="R127" s="1" t="s">
        <v>32</v>
      </c>
      <c r="S127" s="1">
        <f>SUM(P2:P134)</f>
        <v>298</v>
      </c>
      <c r="T127" s="1">
        <v>200.0</v>
      </c>
      <c r="U127" s="1">
        <f t="shared" si="19"/>
        <v>2.013422819</v>
      </c>
      <c r="V127" s="2"/>
      <c r="W127" s="2"/>
      <c r="X127" s="4"/>
      <c r="Y127" s="4"/>
      <c r="Z127" s="4"/>
    </row>
    <row r="128">
      <c r="A128" s="1" t="s">
        <v>23</v>
      </c>
      <c r="B128" s="1" t="s">
        <v>404</v>
      </c>
      <c r="C128" s="1" t="s">
        <v>405</v>
      </c>
      <c r="D128" s="1"/>
      <c r="E128" s="1"/>
      <c r="F128" s="1">
        <v>0.0</v>
      </c>
      <c r="G128" s="1" t="s">
        <v>26</v>
      </c>
      <c r="H128" s="1" t="s">
        <v>406</v>
      </c>
      <c r="I128" s="1" t="s">
        <v>42</v>
      </c>
      <c r="J128" s="1" t="s">
        <v>43</v>
      </c>
      <c r="K128" s="1" t="s">
        <v>178</v>
      </c>
      <c r="L128" s="1"/>
      <c r="M128" s="1"/>
      <c r="N128" s="1"/>
      <c r="O128" s="1">
        <f>IF(N128=1,3,IF(N128=3,3,0))</f>
        <v>0</v>
      </c>
      <c r="P128" s="1">
        <v>1.0</v>
      </c>
      <c r="Q128" s="5">
        <f t="shared" si="18"/>
        <v>0</v>
      </c>
      <c r="R128" s="1" t="s">
        <v>39</v>
      </c>
      <c r="S128" s="1">
        <f>SUM(P2:P134)</f>
        <v>298</v>
      </c>
      <c r="T128" s="1">
        <v>200.0</v>
      </c>
      <c r="U128" s="1">
        <f t="shared" si="19"/>
        <v>0.6711409396</v>
      </c>
      <c r="V128" s="2"/>
      <c r="W128" s="2"/>
      <c r="X128" s="4"/>
      <c r="Y128" s="4"/>
      <c r="Z128" s="4"/>
    </row>
    <row r="129">
      <c r="A129" s="1" t="s">
        <v>23</v>
      </c>
      <c r="B129" s="1" t="s">
        <v>404</v>
      </c>
      <c r="C129" s="1" t="s">
        <v>407</v>
      </c>
      <c r="D129" s="1"/>
      <c r="E129" s="1"/>
      <c r="F129" s="1">
        <v>0.0</v>
      </c>
      <c r="G129" s="1" t="s">
        <v>26</v>
      </c>
      <c r="H129" s="2" t="s">
        <v>408</v>
      </c>
      <c r="I129" s="1" t="s">
        <v>42</v>
      </c>
      <c r="J129" s="1" t="s">
        <v>43</v>
      </c>
      <c r="K129" s="1"/>
      <c r="L129" s="1"/>
      <c r="M129" s="1"/>
      <c r="N129" s="1"/>
      <c r="O129" s="1">
        <f t="shared" ref="O129:O134" si="26">IF(N129=1,3,0)</f>
        <v>0</v>
      </c>
      <c r="P129" s="1">
        <v>3.0</v>
      </c>
      <c r="Q129" s="5">
        <f t="shared" si="18"/>
        <v>0</v>
      </c>
      <c r="R129" s="1" t="s">
        <v>32</v>
      </c>
      <c r="S129" s="1">
        <f>SUM(P2:P134)</f>
        <v>298</v>
      </c>
      <c r="T129" s="1">
        <v>200.0</v>
      </c>
      <c r="U129" s="1">
        <f t="shared" si="19"/>
        <v>2.013422819</v>
      </c>
      <c r="V129" s="2"/>
      <c r="W129" s="2"/>
      <c r="X129" s="4"/>
      <c r="Y129" s="4"/>
      <c r="Z129" s="4"/>
    </row>
    <row r="130">
      <c r="A130" s="1" t="s">
        <v>23</v>
      </c>
      <c r="B130" s="1" t="s">
        <v>404</v>
      </c>
      <c r="C130" s="1" t="s">
        <v>409</v>
      </c>
      <c r="D130" s="1"/>
      <c r="E130" s="1"/>
      <c r="F130" s="1">
        <v>0.0</v>
      </c>
      <c r="G130" s="1" t="s">
        <v>26</v>
      </c>
      <c r="H130" s="2" t="s">
        <v>410</v>
      </c>
      <c r="I130" s="1" t="s">
        <v>42</v>
      </c>
      <c r="J130" s="1" t="s">
        <v>43</v>
      </c>
      <c r="K130" s="1"/>
      <c r="L130" s="1"/>
      <c r="M130" s="1"/>
      <c r="N130" s="1"/>
      <c r="O130" s="1">
        <f t="shared" si="26"/>
        <v>0</v>
      </c>
      <c r="P130" s="1">
        <v>2.0</v>
      </c>
      <c r="Q130" s="5">
        <f t="shared" si="18"/>
        <v>0</v>
      </c>
      <c r="R130" s="1" t="s">
        <v>46</v>
      </c>
      <c r="S130" s="1">
        <f>SUM(P2:P134)</f>
        <v>298</v>
      </c>
      <c r="T130" s="1">
        <v>200.0</v>
      </c>
      <c r="U130" s="1">
        <f t="shared" si="19"/>
        <v>1.342281879</v>
      </c>
      <c r="V130" s="2"/>
      <c r="W130" s="2"/>
      <c r="X130" s="4"/>
      <c r="Y130" s="4"/>
      <c r="Z130" s="4"/>
    </row>
    <row r="131">
      <c r="A131" s="1" t="s">
        <v>23</v>
      </c>
      <c r="B131" s="1" t="s">
        <v>404</v>
      </c>
      <c r="C131" s="1" t="s">
        <v>411</v>
      </c>
      <c r="D131" s="1"/>
      <c r="E131" s="1"/>
      <c r="F131" s="1">
        <v>0.0</v>
      </c>
      <c r="G131" s="1" t="s">
        <v>26</v>
      </c>
      <c r="H131" s="2" t="s">
        <v>412</v>
      </c>
      <c r="I131" s="1" t="s">
        <v>42</v>
      </c>
      <c r="J131" s="1" t="s">
        <v>43</v>
      </c>
      <c r="K131" s="1"/>
      <c r="L131" s="1"/>
      <c r="M131" s="1"/>
      <c r="N131" s="1"/>
      <c r="O131" s="1">
        <f t="shared" si="26"/>
        <v>0</v>
      </c>
      <c r="P131" s="1">
        <v>2.0</v>
      </c>
      <c r="Q131" s="5">
        <f t="shared" si="18"/>
        <v>0</v>
      </c>
      <c r="R131" s="1" t="s">
        <v>46</v>
      </c>
      <c r="S131" s="1">
        <f>SUM(P2:P134)</f>
        <v>298</v>
      </c>
      <c r="T131" s="1">
        <v>200.0</v>
      </c>
      <c r="U131" s="1">
        <f t="shared" si="19"/>
        <v>1.342281879</v>
      </c>
      <c r="V131" s="2"/>
      <c r="W131" s="2"/>
      <c r="X131" s="4"/>
      <c r="Y131" s="4"/>
      <c r="Z131" s="4"/>
    </row>
    <row r="132">
      <c r="A132" s="1" t="s">
        <v>23</v>
      </c>
      <c r="B132" s="1" t="s">
        <v>404</v>
      </c>
      <c r="C132" s="1" t="s">
        <v>413</v>
      </c>
      <c r="D132" s="1"/>
      <c r="E132" s="1"/>
      <c r="F132" s="1">
        <v>0.0</v>
      </c>
      <c r="G132" s="1" t="s">
        <v>26</v>
      </c>
      <c r="H132" s="2" t="s">
        <v>414</v>
      </c>
      <c r="I132" s="1" t="s">
        <v>42</v>
      </c>
      <c r="J132" s="1" t="s">
        <v>43</v>
      </c>
      <c r="K132" s="1"/>
      <c r="L132" s="1"/>
      <c r="M132" s="1"/>
      <c r="N132" s="1"/>
      <c r="O132" s="1">
        <f t="shared" si="26"/>
        <v>0</v>
      </c>
      <c r="P132" s="1">
        <v>3.0</v>
      </c>
      <c r="Q132" s="5">
        <f t="shared" si="18"/>
        <v>0</v>
      </c>
      <c r="R132" s="1" t="s">
        <v>32</v>
      </c>
      <c r="S132" s="1">
        <f>SUM(P2:P134)</f>
        <v>298</v>
      </c>
      <c r="T132" s="1">
        <v>200.0</v>
      </c>
      <c r="U132" s="1">
        <f t="shared" si="19"/>
        <v>2.013422819</v>
      </c>
      <c r="V132" s="2"/>
      <c r="W132" s="2"/>
      <c r="X132" s="4"/>
      <c r="Y132" s="4"/>
      <c r="Z132" s="4"/>
    </row>
    <row r="133">
      <c r="A133" s="1" t="s">
        <v>23</v>
      </c>
      <c r="B133" s="1" t="s">
        <v>404</v>
      </c>
      <c r="C133" s="1" t="s">
        <v>415</v>
      </c>
      <c r="D133" s="1"/>
      <c r="E133" s="1"/>
      <c r="F133" s="1">
        <v>0.0</v>
      </c>
      <c r="G133" s="1" t="s">
        <v>26</v>
      </c>
      <c r="H133" s="2" t="s">
        <v>416</v>
      </c>
      <c r="I133" s="1" t="s">
        <v>42</v>
      </c>
      <c r="J133" s="1" t="s">
        <v>43</v>
      </c>
      <c r="K133" s="1"/>
      <c r="L133" s="1"/>
      <c r="M133" s="1"/>
      <c r="N133" s="1"/>
      <c r="O133" s="1">
        <f t="shared" si="26"/>
        <v>0</v>
      </c>
      <c r="P133" s="1">
        <v>2.0</v>
      </c>
      <c r="Q133" s="5">
        <f t="shared" si="18"/>
        <v>0</v>
      </c>
      <c r="R133" s="1" t="s">
        <v>46</v>
      </c>
      <c r="S133" s="1">
        <f>SUM(P2:P134)</f>
        <v>298</v>
      </c>
      <c r="T133" s="1">
        <v>200.0</v>
      </c>
      <c r="U133" s="1">
        <f t="shared" si="19"/>
        <v>1.342281879</v>
      </c>
      <c r="V133" s="2"/>
      <c r="W133" s="2"/>
      <c r="X133" s="4"/>
      <c r="Y133" s="4"/>
      <c r="Z133" s="4"/>
    </row>
    <row r="134">
      <c r="A134" s="1" t="s">
        <v>23</v>
      </c>
      <c r="B134" s="1" t="s">
        <v>404</v>
      </c>
      <c r="C134" s="1" t="s">
        <v>417</v>
      </c>
      <c r="D134" s="1"/>
      <c r="E134" s="1"/>
      <c r="F134" s="1">
        <v>0.0</v>
      </c>
      <c r="G134" s="1" t="s">
        <v>26</v>
      </c>
      <c r="H134" s="1" t="s">
        <v>418</v>
      </c>
      <c r="I134" s="1" t="s">
        <v>42</v>
      </c>
      <c r="J134" s="1" t="s">
        <v>43</v>
      </c>
      <c r="K134" s="1"/>
      <c r="L134" s="1"/>
      <c r="M134" s="1"/>
      <c r="N134" s="1"/>
      <c r="O134" s="1">
        <f t="shared" si="26"/>
        <v>0</v>
      </c>
      <c r="P134" s="1">
        <v>1.0</v>
      </c>
      <c r="Q134" s="5">
        <f t="shared" si="18"/>
        <v>0</v>
      </c>
      <c r="R134" s="1" t="s">
        <v>39</v>
      </c>
      <c r="S134" s="1">
        <f>SUM(P2:P134)</f>
        <v>298</v>
      </c>
      <c r="T134" s="1">
        <v>200.0</v>
      </c>
      <c r="U134" s="1">
        <f t="shared" si="19"/>
        <v>0.6711409396</v>
      </c>
      <c r="V134" s="2"/>
      <c r="W134" s="2"/>
      <c r="X134" s="4"/>
      <c r="Y134" s="4"/>
      <c r="Z134" s="4"/>
    </row>
    <row r="135">
      <c r="A135" s="10"/>
      <c r="B135" s="10"/>
      <c r="C135" s="10"/>
      <c r="D135" s="10"/>
      <c r="E135" s="10"/>
      <c r="F135" s="10"/>
      <c r="G135" s="10"/>
      <c r="H135" s="11"/>
      <c r="I135" s="10"/>
      <c r="J135" s="10"/>
      <c r="K135" s="10"/>
      <c r="L135" s="10"/>
      <c r="M135" s="10"/>
      <c r="N135" s="10"/>
      <c r="O135" s="10"/>
      <c r="P135" s="10">
        <f>SUM(P2:P134)</f>
        <v>298</v>
      </c>
      <c r="Q135" s="10"/>
      <c r="R135" s="10"/>
      <c r="S135" s="10"/>
      <c r="T135" s="10"/>
      <c r="U135" s="10"/>
      <c r="V135" s="12"/>
      <c r="W135" s="12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1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14"/>
      <c r="W136" s="1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1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14"/>
      <c r="W137" s="1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1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14"/>
      <c r="W138" s="1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1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14"/>
      <c r="W139" s="1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1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14"/>
      <c r="W140" s="1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1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14"/>
      <c r="W141" s="1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1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14"/>
      <c r="W142" s="1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1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14"/>
      <c r="W143" s="1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1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14"/>
      <c r="W144" s="1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1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14"/>
      <c r="W145" s="1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1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14"/>
      <c r="W146" s="1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1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14"/>
      <c r="W147" s="1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1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14"/>
      <c r="W148" s="1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1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14"/>
      <c r="W149" s="1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1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14"/>
      <c r="W150" s="1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1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14"/>
      <c r="W151" s="1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1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14"/>
      <c r="W152" s="1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1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14"/>
      <c r="W153" s="1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1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14"/>
      <c r="W154" s="1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1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14"/>
      <c r="W155" s="1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1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14"/>
      <c r="W156" s="1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1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14"/>
      <c r="W157" s="1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1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14"/>
      <c r="W158" s="1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1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14"/>
      <c r="W159" s="1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1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14"/>
      <c r="W160" s="1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1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14"/>
      <c r="W161" s="1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1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14"/>
      <c r="W162" s="1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1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14"/>
      <c r="W163" s="1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1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14"/>
      <c r="W164" s="1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1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14"/>
      <c r="W165" s="1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1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14"/>
      <c r="W166" s="1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1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14"/>
      <c r="W167" s="1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1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14"/>
      <c r="W168" s="1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1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14"/>
      <c r="W169" s="1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1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14"/>
      <c r="W170" s="1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1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14"/>
      <c r="W171" s="1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1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14"/>
      <c r="W172" s="1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1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14"/>
      <c r="W173" s="1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1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14"/>
      <c r="W174" s="1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1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14"/>
      <c r="W175" s="1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1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14"/>
      <c r="W176" s="1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1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14"/>
      <c r="W177" s="1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1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14"/>
      <c r="W178" s="1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1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14"/>
      <c r="W179" s="1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1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14"/>
      <c r="W180" s="1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1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14"/>
      <c r="W181" s="1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1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14"/>
      <c r="W182" s="1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1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14"/>
      <c r="W183" s="1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1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14"/>
      <c r="W184" s="1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1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14"/>
      <c r="W185" s="1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1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14"/>
      <c r="W186" s="1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1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14"/>
      <c r="W187" s="1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1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14"/>
      <c r="W188" s="1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1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14"/>
      <c r="W189" s="1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1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14"/>
      <c r="W190" s="1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1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14"/>
      <c r="W191" s="1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1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14"/>
      <c r="W192" s="1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1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14"/>
      <c r="W193" s="1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1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14"/>
      <c r="W194" s="1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1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14"/>
      <c r="W195" s="1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1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14"/>
      <c r="W196" s="1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1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14"/>
      <c r="W197" s="1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1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14"/>
      <c r="W198" s="1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1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14"/>
      <c r="W199" s="1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1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14"/>
      <c r="W200" s="1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1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14"/>
      <c r="W201" s="1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1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14"/>
      <c r="W202" s="1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1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14"/>
      <c r="W203" s="1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1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14"/>
      <c r="W204" s="1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1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14"/>
      <c r="W205" s="1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1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14"/>
      <c r="W206" s="1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1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14"/>
      <c r="W207" s="1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1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14"/>
      <c r="W208" s="1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1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14"/>
      <c r="W209" s="1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1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14"/>
      <c r="W210" s="1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1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14"/>
      <c r="W211" s="1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1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14"/>
      <c r="W212" s="1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1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14"/>
      <c r="W213" s="1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1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14"/>
      <c r="W214" s="1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1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14"/>
      <c r="W215" s="1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1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14"/>
      <c r="W216" s="1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1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14"/>
      <c r="W217" s="1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1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14"/>
      <c r="W218" s="1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1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14"/>
      <c r="W219" s="1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1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14"/>
      <c r="W220" s="1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1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14"/>
      <c r="W221" s="1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1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14"/>
      <c r="W222" s="1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1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14"/>
      <c r="W223" s="1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1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14"/>
      <c r="W224" s="1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1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14"/>
      <c r="W225" s="1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1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14"/>
      <c r="W226" s="1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1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14"/>
      <c r="W227" s="1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1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14"/>
      <c r="W228" s="1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1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14"/>
      <c r="W229" s="1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1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14"/>
      <c r="W230" s="1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1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14"/>
      <c r="W231" s="1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1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14"/>
      <c r="W232" s="1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1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14"/>
      <c r="W233" s="1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1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14"/>
      <c r="W234" s="1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1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14"/>
      <c r="W235" s="1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1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14"/>
      <c r="W236" s="1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1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14"/>
      <c r="W237" s="1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1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14"/>
      <c r="W238" s="1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1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14"/>
      <c r="W239" s="1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1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14"/>
      <c r="W240" s="1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1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14"/>
      <c r="W241" s="1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1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14"/>
      <c r="W242" s="1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1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14"/>
      <c r="W243" s="1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1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14"/>
      <c r="W244" s="1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1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14"/>
      <c r="W245" s="1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1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14"/>
      <c r="W246" s="1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1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14"/>
      <c r="W247" s="1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1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14"/>
      <c r="W248" s="1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1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14"/>
      <c r="W249" s="1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1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14"/>
      <c r="W250" s="1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1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14"/>
      <c r="W251" s="1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1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14"/>
      <c r="W252" s="1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1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14"/>
      <c r="W253" s="1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1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14"/>
      <c r="W254" s="1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1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14"/>
      <c r="W255" s="1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1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14"/>
      <c r="W256" s="1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1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14"/>
      <c r="W257" s="1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1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14"/>
      <c r="W258" s="1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1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14"/>
      <c r="W259" s="1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1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14"/>
      <c r="W260" s="1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1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14"/>
      <c r="W261" s="1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13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14"/>
      <c r="W262" s="1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1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14"/>
      <c r="W263" s="1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13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14"/>
      <c r="W264" s="1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13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14"/>
      <c r="W265" s="1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13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14"/>
      <c r="W266" s="1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13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14"/>
      <c r="W267" s="1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13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14"/>
      <c r="W268" s="1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13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14"/>
      <c r="W269" s="1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13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14"/>
      <c r="W270" s="1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1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14"/>
      <c r="W271" s="1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13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14"/>
      <c r="W272" s="1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1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14"/>
      <c r="W273" s="1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13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14"/>
      <c r="W274" s="1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13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14"/>
      <c r="W275" s="1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1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14"/>
      <c r="W276" s="1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13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14"/>
      <c r="W277" s="1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13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14"/>
      <c r="W278" s="1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13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14"/>
      <c r="W279" s="1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1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14"/>
      <c r="W280" s="1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1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14"/>
      <c r="W281" s="1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13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14"/>
      <c r="W282" s="1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1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14"/>
      <c r="W283" s="1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1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14"/>
      <c r="W284" s="1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1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14"/>
      <c r="W285" s="1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13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14"/>
      <c r="W286" s="1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13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14"/>
      <c r="W287" s="1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13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14"/>
      <c r="W288" s="1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13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14"/>
      <c r="W289" s="1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1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14"/>
      <c r="W290" s="1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13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14"/>
      <c r="W291" s="1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13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14"/>
      <c r="W292" s="1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1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14"/>
      <c r="W293" s="1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1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14"/>
      <c r="W294" s="1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1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14"/>
      <c r="W295" s="1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1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14"/>
      <c r="W296" s="1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1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14"/>
      <c r="W297" s="1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1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14"/>
      <c r="W298" s="1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13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14"/>
      <c r="W299" s="1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13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14"/>
      <c r="W300" s="1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13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14"/>
      <c r="W301" s="1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13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14"/>
      <c r="W302" s="1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13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14"/>
      <c r="W303" s="1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13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14"/>
      <c r="W304" s="1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13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14"/>
      <c r="W305" s="1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1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14"/>
      <c r="W306" s="1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13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14"/>
      <c r="W307" s="1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13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14"/>
      <c r="W308" s="1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13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14"/>
      <c r="W309" s="1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13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14"/>
      <c r="W310" s="1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13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14"/>
      <c r="W311" s="1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13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14"/>
      <c r="W312" s="1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1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14"/>
      <c r="W313" s="1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13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14"/>
      <c r="W314" s="1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1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14"/>
      <c r="W315" s="1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13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14"/>
      <c r="W316" s="1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13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14"/>
      <c r="W317" s="1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13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14"/>
      <c r="W318" s="1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1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14"/>
      <c r="W319" s="1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13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14"/>
      <c r="W320" s="1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1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14"/>
      <c r="W321" s="1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1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14"/>
      <c r="W322" s="1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1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14"/>
      <c r="W323" s="1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1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14"/>
      <c r="W324" s="1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13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14"/>
      <c r="W325" s="1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13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14"/>
      <c r="W326" s="1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13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14"/>
      <c r="W327" s="1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13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14"/>
      <c r="W328" s="1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13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14"/>
      <c r="W329" s="1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13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14"/>
      <c r="W330" s="1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13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14"/>
      <c r="W331" s="1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1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14"/>
      <c r="W332" s="1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1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14"/>
      <c r="W333" s="1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1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14"/>
      <c r="W334" s="1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13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14"/>
      <c r="W335" s="1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1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14"/>
      <c r="W336" s="1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13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14"/>
      <c r="W337" s="1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1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14"/>
      <c r="W338" s="1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13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14"/>
      <c r="W339" s="1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1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14"/>
      <c r="W340" s="1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1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14"/>
      <c r="W341" s="1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1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14"/>
      <c r="W342" s="1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1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14"/>
      <c r="W343" s="1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13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14"/>
      <c r="W344" s="1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1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14"/>
      <c r="W345" s="1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13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14"/>
      <c r="W346" s="1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13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14"/>
      <c r="W347" s="1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13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14"/>
      <c r="W348" s="1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13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14"/>
      <c r="W349" s="1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13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14"/>
      <c r="W350" s="1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13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14"/>
      <c r="W351" s="1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13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14"/>
      <c r="W352" s="1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13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14"/>
      <c r="W353" s="1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13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14"/>
      <c r="W354" s="1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13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14"/>
      <c r="W355" s="1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13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14"/>
      <c r="W356" s="1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13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14"/>
      <c r="W357" s="1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13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14"/>
      <c r="W358" s="1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13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14"/>
      <c r="W359" s="1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13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14"/>
      <c r="W360" s="1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13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14"/>
      <c r="W361" s="1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13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14"/>
      <c r="W362" s="1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13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14"/>
      <c r="W363" s="1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13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14"/>
      <c r="W364" s="1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13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14"/>
      <c r="W365" s="1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13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14"/>
      <c r="W366" s="1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1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14"/>
      <c r="W367" s="1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13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14"/>
      <c r="W368" s="1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13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14"/>
      <c r="W369" s="1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13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14"/>
      <c r="W370" s="1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13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14"/>
      <c r="W371" s="1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13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14"/>
      <c r="W372" s="1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1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14"/>
      <c r="W373" s="1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13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14"/>
      <c r="W374" s="1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13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14"/>
      <c r="W375" s="1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13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14"/>
      <c r="W376" s="1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13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14"/>
      <c r="W377" s="1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13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14"/>
      <c r="W378" s="1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13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14"/>
      <c r="W379" s="1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13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14"/>
      <c r="W380" s="1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13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14"/>
      <c r="W381" s="1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13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14"/>
      <c r="W382" s="1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13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14"/>
      <c r="W383" s="1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13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14"/>
      <c r="W384" s="1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13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14"/>
      <c r="W385" s="1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13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14"/>
      <c r="W386" s="1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13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14"/>
      <c r="W387" s="1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13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14"/>
      <c r="W388" s="1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13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14"/>
      <c r="W389" s="1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13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14"/>
      <c r="W390" s="1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13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14"/>
      <c r="W391" s="1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13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14"/>
      <c r="W392" s="1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13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14"/>
      <c r="W393" s="1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13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14"/>
      <c r="W394" s="1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13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14"/>
      <c r="W395" s="1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13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14"/>
      <c r="W396" s="1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13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14"/>
      <c r="W397" s="1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13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14"/>
      <c r="W398" s="1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13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14"/>
      <c r="W399" s="1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13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14"/>
      <c r="W400" s="1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13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14"/>
      <c r="W401" s="1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13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14"/>
      <c r="W402" s="1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13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14"/>
      <c r="W403" s="1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13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14"/>
      <c r="W404" s="1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13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14"/>
      <c r="W405" s="1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13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14"/>
      <c r="W406" s="1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13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14"/>
      <c r="W407" s="1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13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14"/>
      <c r="W408" s="1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13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14"/>
      <c r="W409" s="1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13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14"/>
      <c r="W410" s="1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13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14"/>
      <c r="W411" s="1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13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14"/>
      <c r="W412" s="1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13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14"/>
      <c r="W413" s="1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13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14"/>
      <c r="W414" s="1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13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14"/>
      <c r="W415" s="1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13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14"/>
      <c r="W416" s="1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13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14"/>
      <c r="W417" s="1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13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14"/>
      <c r="W418" s="1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13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14"/>
      <c r="W419" s="1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13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14"/>
      <c r="W420" s="1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13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14"/>
      <c r="W421" s="1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13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14"/>
      <c r="W422" s="1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13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14"/>
      <c r="W423" s="1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13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14"/>
      <c r="W424" s="1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1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14"/>
      <c r="W425" s="1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13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14"/>
      <c r="W426" s="1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13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14"/>
      <c r="W427" s="1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13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14"/>
      <c r="W428" s="1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13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14"/>
      <c r="W429" s="1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13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14"/>
      <c r="W430" s="1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13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14"/>
      <c r="W431" s="1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13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14"/>
      <c r="W432" s="1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13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14"/>
      <c r="W433" s="1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13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14"/>
      <c r="W434" s="1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13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14"/>
      <c r="W435" s="1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13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14"/>
      <c r="W436" s="1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13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14"/>
      <c r="W437" s="1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13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14"/>
      <c r="W438" s="1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13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14"/>
      <c r="W439" s="1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13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14"/>
      <c r="W440" s="1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13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14"/>
      <c r="W441" s="1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13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14"/>
      <c r="W442" s="1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13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14"/>
      <c r="W443" s="1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13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14"/>
      <c r="W444" s="1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13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14"/>
      <c r="W445" s="1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13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14"/>
      <c r="W446" s="1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13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14"/>
      <c r="W447" s="1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13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14"/>
      <c r="W448" s="1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13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14"/>
      <c r="W449" s="1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13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14"/>
      <c r="W450" s="1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13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14"/>
      <c r="W451" s="1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13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14"/>
      <c r="W452" s="1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13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14"/>
      <c r="W453" s="1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13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14"/>
      <c r="W454" s="1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13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14"/>
      <c r="W455" s="1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13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14"/>
      <c r="W456" s="1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13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14"/>
      <c r="W457" s="1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13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14"/>
      <c r="W458" s="1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1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14"/>
      <c r="W459" s="1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1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14"/>
      <c r="W460" s="1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1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14"/>
      <c r="W461" s="1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1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14"/>
      <c r="W462" s="1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1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14"/>
      <c r="W463" s="1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1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14"/>
      <c r="W464" s="1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1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14"/>
      <c r="W465" s="1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1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14"/>
      <c r="W466" s="1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1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14"/>
      <c r="W467" s="1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1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14"/>
      <c r="W468" s="1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1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14"/>
      <c r="W469" s="1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1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14"/>
      <c r="W470" s="1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1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14"/>
      <c r="W471" s="1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1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14"/>
      <c r="W472" s="1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1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14"/>
      <c r="W473" s="1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1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14"/>
      <c r="W474" s="1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1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14"/>
      <c r="W475" s="1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1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14"/>
      <c r="W476" s="1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1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14"/>
      <c r="W477" s="1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1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14"/>
      <c r="W478" s="1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1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14"/>
      <c r="W479" s="1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1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14"/>
      <c r="W480" s="1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13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14"/>
      <c r="W481" s="1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13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14"/>
      <c r="W482" s="1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13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14"/>
      <c r="W483" s="1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13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14"/>
      <c r="W484" s="1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13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14"/>
      <c r="W485" s="1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13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14"/>
      <c r="W486" s="1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13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14"/>
      <c r="W487" s="1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13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14"/>
      <c r="W488" s="1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13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14"/>
      <c r="W489" s="1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13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14"/>
      <c r="W490" s="1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13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14"/>
      <c r="W491" s="1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13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14"/>
      <c r="W492" s="1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13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14"/>
      <c r="W493" s="1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13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14"/>
      <c r="W494" s="1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13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14"/>
      <c r="W495" s="1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13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14"/>
      <c r="W496" s="1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13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14"/>
      <c r="W497" s="1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13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14"/>
      <c r="W498" s="1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13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14"/>
      <c r="W499" s="1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13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14"/>
      <c r="W500" s="1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13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14"/>
      <c r="W501" s="1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13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14"/>
      <c r="W502" s="1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13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14"/>
      <c r="W503" s="1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13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14"/>
      <c r="W504" s="1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13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14"/>
      <c r="W505" s="1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13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14"/>
      <c r="W506" s="1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13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14"/>
      <c r="W507" s="1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13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14"/>
      <c r="W508" s="1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1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14"/>
      <c r="W509" s="1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1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14"/>
      <c r="W510" s="1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1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14"/>
      <c r="W511" s="1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1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14"/>
      <c r="W512" s="1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1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14"/>
      <c r="W513" s="1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1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14"/>
      <c r="W514" s="1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1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14"/>
      <c r="W515" s="1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1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14"/>
      <c r="W516" s="1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1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14"/>
      <c r="W517" s="1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1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14"/>
      <c r="W518" s="1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1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14"/>
      <c r="W519" s="1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1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14"/>
      <c r="W520" s="1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1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14"/>
      <c r="W521" s="1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1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14"/>
      <c r="W522" s="1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1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14"/>
      <c r="W523" s="1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1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14"/>
      <c r="W524" s="1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1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14"/>
      <c r="W525" s="1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1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14"/>
      <c r="W526" s="1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1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14"/>
      <c r="W527" s="1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13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14"/>
      <c r="W528" s="1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13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14"/>
      <c r="W529" s="1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13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14"/>
      <c r="W530" s="1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13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14"/>
      <c r="W531" s="1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13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14"/>
      <c r="W532" s="1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13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14"/>
      <c r="W533" s="1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13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14"/>
      <c r="W534" s="1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13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14"/>
      <c r="W535" s="1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13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14"/>
      <c r="W536" s="1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13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14"/>
      <c r="W537" s="1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13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14"/>
      <c r="W538" s="1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13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14"/>
      <c r="W539" s="1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13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14"/>
      <c r="W540" s="1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13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14"/>
      <c r="W541" s="1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13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14"/>
      <c r="W542" s="1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13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14"/>
      <c r="W543" s="1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13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14"/>
      <c r="W544" s="1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13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14"/>
      <c r="W545" s="1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13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14"/>
      <c r="W546" s="1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13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14"/>
      <c r="W547" s="1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13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14"/>
      <c r="W548" s="1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13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14"/>
      <c r="W549" s="1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13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14"/>
      <c r="W550" s="1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13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14"/>
      <c r="W551" s="1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13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14"/>
      <c r="W552" s="1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13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14"/>
      <c r="W553" s="1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13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14"/>
      <c r="W554" s="1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13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14"/>
      <c r="W555" s="1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13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14"/>
      <c r="W556" s="1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13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14"/>
      <c r="W557" s="1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13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14"/>
      <c r="W558" s="1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13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14"/>
      <c r="W559" s="1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13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14"/>
      <c r="W560" s="1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13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14"/>
      <c r="W561" s="1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13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14"/>
      <c r="W562" s="1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13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14"/>
      <c r="W563" s="1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13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14"/>
      <c r="W564" s="1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13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14"/>
      <c r="W565" s="1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13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14"/>
      <c r="W566" s="1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13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14"/>
      <c r="W567" s="1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13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14"/>
      <c r="W568" s="1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13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14"/>
      <c r="W569" s="1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13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14"/>
      <c r="W570" s="1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13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14"/>
      <c r="W571" s="1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13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14"/>
      <c r="W572" s="1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13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14"/>
      <c r="W573" s="1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13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14"/>
      <c r="W574" s="1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13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14"/>
      <c r="W575" s="1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13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14"/>
      <c r="W576" s="1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13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14"/>
      <c r="W577" s="1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13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14"/>
      <c r="W578" s="1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13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14"/>
      <c r="W579" s="1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13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14"/>
      <c r="W580" s="1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13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14"/>
      <c r="W581" s="1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13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14"/>
      <c r="W582" s="1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13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14"/>
      <c r="W583" s="1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13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14"/>
      <c r="W584" s="1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13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14"/>
      <c r="W585" s="1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13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14"/>
      <c r="W586" s="1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13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14"/>
      <c r="W587" s="1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13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14"/>
      <c r="W588" s="1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13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14"/>
      <c r="W589" s="1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13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14"/>
      <c r="W590" s="1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13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14"/>
      <c r="W591" s="1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13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14"/>
      <c r="W592" s="1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13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14"/>
      <c r="W593" s="1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13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14"/>
      <c r="W594" s="1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13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14"/>
      <c r="W595" s="1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13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14"/>
      <c r="W596" s="1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1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14"/>
      <c r="W597" s="1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1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14"/>
      <c r="W598" s="1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1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14"/>
      <c r="W599" s="1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1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14"/>
      <c r="W600" s="1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1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14"/>
      <c r="W601" s="1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1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14"/>
      <c r="W602" s="1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1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14"/>
      <c r="W603" s="1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1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14"/>
      <c r="W604" s="1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1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14"/>
      <c r="W605" s="1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1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14"/>
      <c r="W606" s="1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1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14"/>
      <c r="W607" s="1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1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14"/>
      <c r="W608" s="1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1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14"/>
      <c r="W609" s="1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1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14"/>
      <c r="W610" s="1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1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14"/>
      <c r="W611" s="1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1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14"/>
      <c r="W612" s="1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1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14"/>
      <c r="W613" s="1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1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14"/>
      <c r="W614" s="1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1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14"/>
      <c r="W615" s="1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1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14"/>
      <c r="W616" s="1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1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14"/>
      <c r="W617" s="1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1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14"/>
      <c r="W618" s="1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1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14"/>
      <c r="W619" s="1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1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14"/>
      <c r="W620" s="1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1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14"/>
      <c r="W621" s="1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1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14"/>
      <c r="W622" s="1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1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14"/>
      <c r="W623" s="1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1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14"/>
      <c r="W624" s="1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1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14"/>
      <c r="W625" s="1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1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14"/>
      <c r="W626" s="1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1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14"/>
      <c r="W627" s="1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1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14"/>
      <c r="W628" s="1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1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14"/>
      <c r="W629" s="1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1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14"/>
      <c r="W630" s="1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1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14"/>
      <c r="W631" s="1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1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14"/>
      <c r="W632" s="1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1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14"/>
      <c r="W633" s="1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1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14"/>
      <c r="W634" s="1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1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14"/>
      <c r="W635" s="1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1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14"/>
      <c r="W636" s="1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1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14"/>
      <c r="W637" s="1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1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14"/>
      <c r="W638" s="1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1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14"/>
      <c r="W639" s="1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1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14"/>
      <c r="W640" s="1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1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14"/>
      <c r="W641" s="1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1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14"/>
      <c r="W642" s="1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1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14"/>
      <c r="W643" s="1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1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14"/>
      <c r="W644" s="1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13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14"/>
      <c r="W645" s="1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13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14"/>
      <c r="W646" s="1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13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14"/>
      <c r="W647" s="1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13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14"/>
      <c r="W648" s="1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13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14"/>
      <c r="W649" s="1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13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14"/>
      <c r="W650" s="1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13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14"/>
      <c r="W651" s="1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13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14"/>
      <c r="W652" s="1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13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14"/>
      <c r="W653" s="1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13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14"/>
      <c r="W654" s="1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13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14"/>
      <c r="W655" s="1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13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14"/>
      <c r="W656" s="1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13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14"/>
      <c r="W657" s="1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13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14"/>
      <c r="W658" s="1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13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14"/>
      <c r="W659" s="1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13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14"/>
      <c r="W660" s="1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13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14"/>
      <c r="W661" s="1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13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14"/>
      <c r="W662" s="1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13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14"/>
      <c r="W663" s="1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13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14"/>
      <c r="W664" s="1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13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14"/>
      <c r="W665" s="1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13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14"/>
      <c r="W666" s="1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13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14"/>
      <c r="W667" s="1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13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14"/>
      <c r="W668" s="1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13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14"/>
      <c r="W669" s="1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13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14"/>
      <c r="W670" s="1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13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14"/>
      <c r="W671" s="1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13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14"/>
      <c r="W672" s="1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13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14"/>
      <c r="W673" s="1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13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14"/>
      <c r="W674" s="1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13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14"/>
      <c r="W675" s="1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13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14"/>
      <c r="W676" s="1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13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14"/>
      <c r="W677" s="1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13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14"/>
      <c r="W678" s="1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13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14"/>
      <c r="W679" s="1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13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14"/>
      <c r="W680" s="1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13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14"/>
      <c r="W681" s="1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13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14"/>
      <c r="W682" s="1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13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14"/>
      <c r="W683" s="1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13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14"/>
      <c r="W684" s="1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13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14"/>
      <c r="W685" s="1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13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14"/>
      <c r="W686" s="1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13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14"/>
      <c r="W687" s="1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13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14"/>
      <c r="W688" s="1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13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14"/>
      <c r="W689" s="1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13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14"/>
      <c r="W690" s="1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13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14"/>
      <c r="W691" s="1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13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14"/>
      <c r="W692" s="1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13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14"/>
      <c r="W693" s="1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13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14"/>
      <c r="W694" s="1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13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14"/>
      <c r="W695" s="1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13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14"/>
      <c r="W696" s="1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13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14"/>
      <c r="W697" s="1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13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14"/>
      <c r="W698" s="1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13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14"/>
      <c r="W699" s="1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13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14"/>
      <c r="W700" s="1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13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14"/>
      <c r="W701" s="1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13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14"/>
      <c r="W702" s="1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13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14"/>
      <c r="W703" s="1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13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14"/>
      <c r="W704" s="1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13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14"/>
      <c r="W705" s="1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13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14"/>
      <c r="W706" s="1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13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14"/>
      <c r="W707" s="1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13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14"/>
      <c r="W708" s="1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13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14"/>
      <c r="W709" s="1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13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14"/>
      <c r="W710" s="1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13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14"/>
      <c r="W711" s="1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13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14"/>
      <c r="W712" s="1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13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14"/>
      <c r="W713" s="1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13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14"/>
      <c r="W714" s="1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13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14"/>
      <c r="W715" s="1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13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14"/>
      <c r="W716" s="1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13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14"/>
      <c r="W717" s="1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13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14"/>
      <c r="W718" s="1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13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14"/>
      <c r="W719" s="1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13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14"/>
      <c r="W720" s="1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13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14"/>
      <c r="W721" s="1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13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14"/>
      <c r="W722" s="1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13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14"/>
      <c r="W723" s="1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13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14"/>
      <c r="W724" s="1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13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14"/>
      <c r="W725" s="1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13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14"/>
      <c r="W726" s="1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13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14"/>
      <c r="W727" s="1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13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14"/>
      <c r="W728" s="1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13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14"/>
      <c r="W729" s="1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13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14"/>
      <c r="W730" s="1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13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14"/>
      <c r="W731" s="1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13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14"/>
      <c r="W732" s="1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13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14"/>
      <c r="W733" s="1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13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14"/>
      <c r="W734" s="1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13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14"/>
      <c r="W735" s="1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13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14"/>
      <c r="W736" s="1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13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14"/>
      <c r="W737" s="1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13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14"/>
      <c r="W738" s="1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13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14"/>
      <c r="W739" s="1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13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14"/>
      <c r="W740" s="1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13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14"/>
      <c r="W741" s="1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13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14"/>
      <c r="W742" s="1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13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14"/>
      <c r="W743" s="1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13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14"/>
      <c r="W744" s="1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13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14"/>
      <c r="W745" s="1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13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14"/>
      <c r="W746" s="1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13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14"/>
      <c r="W747" s="1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13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14"/>
      <c r="W748" s="1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13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14"/>
      <c r="W749" s="1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13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14"/>
      <c r="W750" s="1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13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14"/>
      <c r="W751" s="1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13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14"/>
      <c r="W752" s="1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13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14"/>
      <c r="W753" s="1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13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14"/>
      <c r="W754" s="1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13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14"/>
      <c r="W755" s="1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13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14"/>
      <c r="W756" s="1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13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14"/>
      <c r="W757" s="1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13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14"/>
      <c r="W758" s="1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13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14"/>
      <c r="W759" s="1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13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14"/>
      <c r="W760" s="1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1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14"/>
      <c r="W761" s="1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1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14"/>
      <c r="W762" s="1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1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14"/>
      <c r="W763" s="1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1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14"/>
      <c r="W764" s="1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1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14"/>
      <c r="W765" s="1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1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14"/>
      <c r="W766" s="1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1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14"/>
      <c r="W767" s="1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1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14"/>
      <c r="W768" s="1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1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14"/>
      <c r="W769" s="1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1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14"/>
      <c r="W770" s="1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1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14"/>
      <c r="W771" s="1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1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14"/>
      <c r="W772" s="1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1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14"/>
      <c r="W773" s="1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1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14"/>
      <c r="W774" s="1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1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14"/>
      <c r="W775" s="1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1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14"/>
      <c r="W776" s="1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1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14"/>
      <c r="W777" s="1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1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14"/>
      <c r="W778" s="1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1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14"/>
      <c r="W779" s="1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1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14"/>
      <c r="W780" s="1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1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14"/>
      <c r="W781" s="1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1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14"/>
      <c r="W782" s="1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1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14"/>
      <c r="W783" s="1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1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14"/>
      <c r="W784" s="1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1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14"/>
      <c r="W785" s="1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1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14"/>
      <c r="W786" s="1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1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14"/>
      <c r="W787" s="1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1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14"/>
      <c r="W788" s="1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1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14"/>
      <c r="W789" s="1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1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14"/>
      <c r="W790" s="1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1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14"/>
      <c r="W791" s="1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1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14"/>
      <c r="W792" s="1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1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14"/>
      <c r="W793" s="1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1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14"/>
      <c r="W794" s="1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1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14"/>
      <c r="W795" s="1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1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14"/>
      <c r="W796" s="1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1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14"/>
      <c r="W797" s="1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1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14"/>
      <c r="W798" s="1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1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14"/>
      <c r="W799" s="1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1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14"/>
      <c r="W800" s="1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1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14"/>
      <c r="W801" s="1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1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14"/>
      <c r="W802" s="1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1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14"/>
      <c r="W803" s="1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1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14"/>
      <c r="W804" s="1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1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14"/>
      <c r="W805" s="1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1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14"/>
      <c r="W806" s="1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1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14"/>
      <c r="W807" s="1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1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14"/>
      <c r="W808" s="1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1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14"/>
      <c r="W809" s="1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1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14"/>
      <c r="W810" s="1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1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14"/>
      <c r="W811" s="1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1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14"/>
      <c r="W812" s="1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1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14"/>
      <c r="W813" s="1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1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14"/>
      <c r="W814" s="1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1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14"/>
      <c r="W815" s="1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1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14"/>
      <c r="W816" s="1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1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14"/>
      <c r="W817" s="1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1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14"/>
      <c r="W818" s="1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1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14"/>
      <c r="W819" s="1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1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14"/>
      <c r="W820" s="1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1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14"/>
      <c r="W821" s="1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1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14"/>
      <c r="W822" s="1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1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14"/>
      <c r="W823" s="1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1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14"/>
      <c r="W824" s="1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1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14"/>
      <c r="W825" s="1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1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14"/>
      <c r="W826" s="1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1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14"/>
      <c r="W827" s="1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1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14"/>
      <c r="W828" s="1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1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14"/>
      <c r="W829" s="1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1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14"/>
      <c r="W830" s="1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1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14"/>
      <c r="W831" s="1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1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14"/>
      <c r="W832" s="1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1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14"/>
      <c r="W833" s="1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1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14"/>
      <c r="W834" s="1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1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14"/>
      <c r="W835" s="1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1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14"/>
      <c r="W836" s="1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1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14"/>
      <c r="W837" s="1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1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14"/>
      <c r="W838" s="1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1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14"/>
      <c r="W839" s="1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1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14"/>
      <c r="W840" s="1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1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14"/>
      <c r="W841" s="1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1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14"/>
      <c r="W842" s="1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1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14"/>
      <c r="W843" s="1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1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14"/>
      <c r="W844" s="1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1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14"/>
      <c r="W845" s="1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1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14"/>
      <c r="W846" s="1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1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14"/>
      <c r="W847" s="1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1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14"/>
      <c r="W848" s="1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1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14"/>
      <c r="W849" s="1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1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14"/>
      <c r="W850" s="1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1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14"/>
      <c r="W851" s="1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1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14"/>
      <c r="W852" s="1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1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14"/>
      <c r="W853" s="1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1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14"/>
      <c r="W854" s="1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1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14"/>
      <c r="W855" s="1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1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14"/>
      <c r="W856" s="1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1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14"/>
      <c r="W857" s="1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1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14"/>
      <c r="W858" s="1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1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14"/>
      <c r="W859" s="1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1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14"/>
      <c r="W860" s="1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1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14"/>
      <c r="W861" s="1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1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14"/>
      <c r="W862" s="1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1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14"/>
      <c r="W863" s="1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1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14"/>
      <c r="W864" s="1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1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14"/>
      <c r="W865" s="1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1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14"/>
      <c r="W866" s="1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1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14"/>
      <c r="W867" s="1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1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14"/>
      <c r="W868" s="1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1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14"/>
      <c r="W869" s="1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1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14"/>
      <c r="W870" s="1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1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14"/>
      <c r="W871" s="1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1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14"/>
      <c r="W872" s="1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1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14"/>
      <c r="W873" s="1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1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14"/>
      <c r="W874" s="1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1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14"/>
      <c r="W875" s="1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1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14"/>
      <c r="W876" s="1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1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14"/>
      <c r="W877" s="1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1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14"/>
      <c r="W878" s="1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1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14"/>
      <c r="W879" s="1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1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14"/>
      <c r="W880" s="1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1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14"/>
      <c r="W881" s="1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1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14"/>
      <c r="W882" s="1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1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14"/>
      <c r="W883" s="1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1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14"/>
      <c r="W884" s="1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1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14"/>
      <c r="W885" s="1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1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14"/>
      <c r="W886" s="1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1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14"/>
      <c r="W887" s="1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1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14"/>
      <c r="W888" s="1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1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14"/>
      <c r="W889" s="1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1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14"/>
      <c r="W890" s="1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1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14"/>
      <c r="W891" s="1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1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14"/>
      <c r="W892" s="1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1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14"/>
      <c r="W893" s="1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1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14"/>
      <c r="W894" s="1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1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14"/>
      <c r="W895" s="1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1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14"/>
      <c r="W896" s="1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1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14"/>
      <c r="W897" s="1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1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14"/>
      <c r="W898" s="1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1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14"/>
      <c r="W899" s="1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1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14"/>
      <c r="W900" s="1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1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14"/>
      <c r="W901" s="1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1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14"/>
      <c r="W902" s="1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1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14"/>
      <c r="W903" s="1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1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14"/>
      <c r="W904" s="1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1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14"/>
      <c r="W905" s="1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1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14"/>
      <c r="W906" s="1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1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14"/>
      <c r="W907" s="1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1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14"/>
      <c r="W908" s="1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1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14"/>
      <c r="W909" s="1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1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14"/>
      <c r="W910" s="1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1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14"/>
      <c r="W911" s="1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1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14"/>
      <c r="W912" s="1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1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14"/>
      <c r="W913" s="1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1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14"/>
      <c r="W914" s="1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1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14"/>
      <c r="W915" s="1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1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14"/>
      <c r="W916" s="1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1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14"/>
      <c r="W917" s="1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1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14"/>
      <c r="W918" s="1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1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14"/>
      <c r="W919" s="1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1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14"/>
      <c r="W920" s="1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1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14"/>
      <c r="W921" s="1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1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14"/>
      <c r="W922" s="1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1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14"/>
      <c r="W923" s="1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1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14"/>
      <c r="W924" s="1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1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14"/>
      <c r="W925" s="1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1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14"/>
      <c r="W926" s="1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1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14"/>
      <c r="W927" s="1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1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14"/>
      <c r="W928" s="1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1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14"/>
      <c r="W929" s="1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1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14"/>
      <c r="W930" s="1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1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14"/>
      <c r="W931" s="1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1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14"/>
      <c r="W932" s="1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1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14"/>
      <c r="W933" s="1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1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14"/>
      <c r="W934" s="1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1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14"/>
      <c r="W935" s="1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1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14"/>
      <c r="W936" s="1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1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14"/>
      <c r="W937" s="1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1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14"/>
      <c r="W938" s="1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1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14"/>
      <c r="W939" s="1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1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14"/>
      <c r="W940" s="1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1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14"/>
      <c r="W941" s="1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1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14"/>
      <c r="W942" s="1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1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14"/>
      <c r="W943" s="1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1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14"/>
      <c r="W944" s="1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1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14"/>
      <c r="W945" s="1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1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14"/>
      <c r="W946" s="1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1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14"/>
      <c r="W947" s="1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1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14"/>
      <c r="W948" s="1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1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14"/>
      <c r="W949" s="1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1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14"/>
      <c r="W950" s="1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13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14"/>
      <c r="W951" s="1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13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14"/>
      <c r="W952" s="1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13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14"/>
      <c r="W953" s="1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13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14"/>
      <c r="W954" s="1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13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14"/>
      <c r="W955" s="1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13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14"/>
      <c r="W956" s="1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13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14"/>
      <c r="W957" s="1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13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14"/>
      <c r="W958" s="1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1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14"/>
      <c r="W959" s="1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13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14"/>
      <c r="W960" s="1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13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14"/>
      <c r="W961" s="1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13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14"/>
      <c r="W962" s="1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13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14"/>
      <c r="W963" s="1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13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14"/>
      <c r="W964" s="1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13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14"/>
      <c r="W965" s="1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13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14"/>
      <c r="W966" s="1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13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14"/>
      <c r="W967" s="1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13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14"/>
      <c r="W968" s="1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13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14"/>
      <c r="W969" s="1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13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14"/>
      <c r="W970" s="1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13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14"/>
      <c r="W971" s="1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13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14"/>
      <c r="W972" s="1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13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14"/>
      <c r="W973" s="1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13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14"/>
      <c r="W974" s="1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13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14"/>
      <c r="W975" s="1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13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14"/>
      <c r="W976" s="1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13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14"/>
      <c r="W977" s="1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13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14"/>
      <c r="W978" s="1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13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14"/>
      <c r="W979" s="1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13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14"/>
      <c r="W980" s="1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13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14"/>
      <c r="W981" s="1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13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14"/>
      <c r="W982" s="1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13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14"/>
      <c r="W983" s="1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13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14"/>
      <c r="W984" s="1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13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14"/>
      <c r="W985" s="1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13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14"/>
      <c r="W986" s="1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13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14"/>
      <c r="W987" s="1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13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14"/>
      <c r="W988" s="1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13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14"/>
      <c r="W989" s="1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13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14"/>
      <c r="W990" s="1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13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14"/>
      <c r="W991" s="1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13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14"/>
      <c r="W992" s="1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13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14"/>
      <c r="W993" s="1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13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14"/>
      <c r="W994" s="1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13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14"/>
      <c r="W995" s="1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13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14"/>
      <c r="W996" s="1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13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14"/>
      <c r="W997" s="1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13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14"/>
      <c r="W998" s="1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13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14"/>
      <c r="W999" s="1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13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14"/>
      <c r="W1000" s="1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