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thers\Incorrect\"/>
    </mc:Choice>
  </mc:AlternateContent>
  <xr:revisionPtr revIDLastSave="0" documentId="13_ncr:1_{96DCE93E-CE8D-47D5-AAB1-43C1DE2D59DC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QUALITY SYSTEM" sheetId="3" r:id="rId1"/>
  </sheets>
  <definedNames>
    <definedName name="_xlnm._FilterDatabase" localSheetId="0" hidden="1">'QUALITY SYSTEM'!$A$1:$U$134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0" i="3" l="1"/>
  <c r="O95" i="3"/>
  <c r="O94" i="3"/>
  <c r="O56" i="3"/>
  <c r="O55" i="3"/>
  <c r="O54" i="3"/>
  <c r="O35" i="3"/>
  <c r="O34" i="3"/>
  <c r="S99" i="3"/>
  <c r="S98" i="3"/>
  <c r="S97" i="3"/>
  <c r="U97" i="3" s="1"/>
  <c r="S96" i="3"/>
  <c r="S95" i="3"/>
  <c r="U95" i="3" s="1"/>
  <c r="S94" i="3"/>
  <c r="S93" i="3"/>
  <c r="S92" i="3"/>
  <c r="S91" i="3"/>
  <c r="S90" i="3"/>
  <c r="S89" i="3"/>
  <c r="U89" i="3" s="1"/>
  <c r="S88" i="3"/>
  <c r="S87" i="3"/>
  <c r="U87" i="3" s="1"/>
  <c r="S86" i="3"/>
  <c r="S85" i="3"/>
  <c r="S84" i="3"/>
  <c r="S83" i="3"/>
  <c r="S82" i="3"/>
  <c r="U82" i="3" s="1"/>
  <c r="S80" i="3"/>
  <c r="U80" i="3" s="1"/>
  <c r="S79" i="3"/>
  <c r="S78" i="3"/>
  <c r="S77" i="3"/>
  <c r="U77" i="3" s="1"/>
  <c r="S76" i="3"/>
  <c r="S75" i="3"/>
  <c r="U75" i="3" s="1"/>
  <c r="S74" i="3"/>
  <c r="S73" i="3"/>
  <c r="S72" i="3"/>
  <c r="S71" i="3"/>
  <c r="S69" i="3"/>
  <c r="S68" i="3"/>
  <c r="U68" i="3" s="1"/>
  <c r="S67" i="3"/>
  <c r="S66" i="3"/>
  <c r="S65" i="3"/>
  <c r="S64" i="3"/>
  <c r="S63" i="3"/>
  <c r="S62" i="3"/>
  <c r="S60" i="3"/>
  <c r="S59" i="3"/>
  <c r="S58" i="3"/>
  <c r="S57" i="3"/>
  <c r="S56" i="3"/>
  <c r="U56" i="3" s="1"/>
  <c r="S55" i="3"/>
  <c r="U55" i="3" s="1"/>
  <c r="S54" i="3"/>
  <c r="U54" i="3" s="1"/>
  <c r="S53" i="3"/>
  <c r="U53" i="3" s="1"/>
  <c r="S52" i="3"/>
  <c r="S51" i="3"/>
  <c r="U51" i="3" s="1"/>
  <c r="S50" i="3"/>
  <c r="U50" i="3" s="1"/>
  <c r="S49" i="3"/>
  <c r="S48" i="3"/>
  <c r="S47" i="3"/>
  <c r="S46" i="3"/>
  <c r="S45" i="3"/>
  <c r="S44" i="3"/>
  <c r="S42" i="3"/>
  <c r="S41" i="3"/>
  <c r="S40" i="3"/>
  <c r="S39" i="3"/>
  <c r="S38" i="3"/>
  <c r="U38" i="3" s="1"/>
  <c r="S37" i="3"/>
  <c r="S36" i="3"/>
  <c r="U36" i="3" s="1"/>
  <c r="S35" i="3"/>
  <c r="S34" i="3"/>
  <c r="U34" i="3" s="1"/>
  <c r="S33" i="3"/>
  <c r="S31" i="3"/>
  <c r="U31" i="3" s="1"/>
  <c r="S30" i="3"/>
  <c r="U30" i="3" s="1"/>
  <c r="S29" i="3"/>
  <c r="S28" i="3"/>
  <c r="U28" i="3" s="1"/>
  <c r="S27" i="3"/>
  <c r="S26" i="3"/>
  <c r="S25" i="3"/>
  <c r="U25" i="3" s="1"/>
  <c r="S24" i="3"/>
  <c r="S23" i="3"/>
  <c r="U23" i="3" s="1"/>
  <c r="S22" i="3"/>
  <c r="S21" i="3"/>
  <c r="S20" i="3"/>
  <c r="U20" i="3" s="1"/>
  <c r="S19" i="3"/>
  <c r="S18" i="3"/>
  <c r="S17" i="3"/>
  <c r="S16" i="3"/>
  <c r="S15" i="3"/>
  <c r="U15" i="3" s="1"/>
  <c r="S14" i="3"/>
  <c r="S13" i="3"/>
  <c r="S12" i="3"/>
  <c r="S10" i="3"/>
  <c r="S9" i="3"/>
  <c r="S8" i="3"/>
  <c r="S7" i="3"/>
  <c r="S6" i="3"/>
  <c r="S5" i="3"/>
  <c r="S4" i="3"/>
  <c r="S3" i="3"/>
  <c r="S2" i="3"/>
  <c r="U2" i="3" s="1"/>
  <c r="P100" i="3"/>
  <c r="O5" i="3"/>
  <c r="O4" i="3"/>
  <c r="O3" i="3"/>
  <c r="O2" i="3"/>
  <c r="O23" i="3"/>
  <c r="O22" i="3"/>
  <c r="O21" i="3"/>
  <c r="O20" i="3"/>
  <c r="O19" i="3"/>
  <c r="O18" i="3"/>
  <c r="O17" i="3"/>
  <c r="O16" i="3"/>
  <c r="O15" i="3"/>
  <c r="O14" i="3"/>
  <c r="O13" i="3"/>
  <c r="O12" i="3"/>
  <c r="O10" i="3"/>
  <c r="O9" i="3"/>
  <c r="O8" i="3"/>
  <c r="O7" i="3"/>
  <c r="O6" i="3"/>
  <c r="O52" i="3"/>
  <c r="O51" i="3"/>
  <c r="O50" i="3"/>
  <c r="O49" i="3"/>
  <c r="O48" i="3"/>
  <c r="O47" i="3"/>
  <c r="O46" i="3"/>
  <c r="O45" i="3"/>
  <c r="O44" i="3"/>
  <c r="O42" i="3"/>
  <c r="O41" i="3"/>
  <c r="O40" i="3"/>
  <c r="O39" i="3"/>
  <c r="O38" i="3"/>
  <c r="O37" i="3"/>
  <c r="O36" i="3"/>
  <c r="O33" i="3"/>
  <c r="O31" i="3"/>
  <c r="O30" i="3"/>
  <c r="O29" i="3"/>
  <c r="O28" i="3"/>
  <c r="O27" i="3"/>
  <c r="O26" i="3"/>
  <c r="O25" i="3"/>
  <c r="Q25" i="3" s="1"/>
  <c r="O24" i="3"/>
  <c r="O53" i="3"/>
  <c r="O83" i="3"/>
  <c r="O82" i="3"/>
  <c r="O80" i="3"/>
  <c r="Q80" i="3" s="1"/>
  <c r="O79" i="3"/>
  <c r="O78" i="3"/>
  <c r="O77" i="3"/>
  <c r="Q77" i="3" s="1"/>
  <c r="O76" i="3"/>
  <c r="O75" i="3"/>
  <c r="O74" i="3"/>
  <c r="O73" i="3"/>
  <c r="O72" i="3"/>
  <c r="O71" i="3"/>
  <c r="O69" i="3"/>
  <c r="O68" i="3"/>
  <c r="Q68" i="3" s="1"/>
  <c r="O67" i="3"/>
  <c r="O66" i="3"/>
  <c r="O65" i="3"/>
  <c r="O64" i="3"/>
  <c r="O63" i="3"/>
  <c r="O62" i="3"/>
  <c r="O60" i="3"/>
  <c r="O59" i="3"/>
  <c r="O58" i="3"/>
  <c r="O57" i="3"/>
  <c r="O99" i="3"/>
  <c r="O98" i="3"/>
  <c r="O97" i="3"/>
  <c r="O96" i="3"/>
  <c r="O93" i="3"/>
  <c r="O92" i="3"/>
  <c r="O91" i="3"/>
  <c r="O90" i="3"/>
  <c r="O89" i="3"/>
  <c r="O88" i="3"/>
  <c r="O87" i="3"/>
  <c r="O86" i="3"/>
  <c r="O85" i="3"/>
  <c r="O84" i="3"/>
  <c r="Q57" i="3" l="1"/>
  <c r="Q66" i="3"/>
  <c r="Q63" i="3"/>
  <c r="Q91" i="3"/>
  <c r="Q99" i="3"/>
  <c r="Q7" i="3"/>
  <c r="Q16" i="3"/>
  <c r="Q85" i="3"/>
  <c r="Q93" i="3"/>
  <c r="Q6" i="3"/>
  <c r="Q42" i="3"/>
  <c r="Q94" i="3"/>
  <c r="Q84" i="3"/>
  <c r="Q60" i="3"/>
  <c r="Q92" i="3"/>
  <c r="Q71" i="3"/>
  <c r="Q79" i="3"/>
  <c r="Q47" i="3"/>
  <c r="Q96" i="3"/>
  <c r="Q86" i="3"/>
  <c r="Q88" i="3"/>
  <c r="Q90" i="3"/>
  <c r="Q98" i="3"/>
  <c r="Q65" i="3"/>
  <c r="Q74" i="3"/>
  <c r="Q83" i="3"/>
  <c r="Q58" i="3"/>
  <c r="Q67" i="3"/>
  <c r="Q76" i="3"/>
  <c r="Q59" i="3"/>
  <c r="Q69" i="3"/>
  <c r="Q78" i="3"/>
  <c r="Q72" i="3"/>
  <c r="Q62" i="3"/>
  <c r="Q64" i="3"/>
  <c r="Q73" i="3"/>
  <c r="Q40" i="3"/>
  <c r="Q49" i="3"/>
  <c r="Q41" i="3"/>
  <c r="Q52" i="3"/>
  <c r="Q45" i="3"/>
  <c r="Q48" i="3"/>
  <c r="Q44" i="3"/>
  <c r="Q46" i="3"/>
  <c r="Q39" i="3"/>
  <c r="Q35" i="3"/>
  <c r="Q27" i="3"/>
  <c r="Q37" i="3"/>
  <c r="Q24" i="3"/>
  <c r="Q33" i="3"/>
  <c r="Q26" i="3"/>
  <c r="Q29" i="3"/>
  <c r="Q13" i="3"/>
  <c r="Q14" i="3"/>
  <c r="Q22" i="3"/>
  <c r="Q8" i="3"/>
  <c r="Q17" i="3"/>
  <c r="Q9" i="3"/>
  <c r="Q18" i="3"/>
  <c r="Q19" i="3"/>
  <c r="Q10" i="3"/>
  <c r="Q12" i="3"/>
  <c r="Q21" i="3"/>
  <c r="Q3" i="3"/>
  <c r="Q5" i="3"/>
  <c r="Q4" i="3"/>
  <c r="U84" i="3"/>
  <c r="Q53" i="3"/>
  <c r="Q38" i="3"/>
  <c r="Q97" i="3"/>
  <c r="Q30" i="3"/>
  <c r="U21" i="3"/>
  <c r="Q89" i="3"/>
  <c r="U65" i="3"/>
  <c r="Q87" i="3"/>
  <c r="U57" i="3"/>
  <c r="Q20" i="3"/>
  <c r="U7" i="3"/>
  <c r="U49" i="3"/>
  <c r="U83" i="3"/>
  <c r="Q50" i="3"/>
  <c r="U29" i="3"/>
  <c r="U78" i="3"/>
  <c r="Q82" i="3"/>
  <c r="Q36" i="3"/>
  <c r="U13" i="3"/>
  <c r="U99" i="3"/>
  <c r="U92" i="3"/>
  <c r="Q75" i="3"/>
  <c r="Q28" i="3"/>
  <c r="U66" i="3"/>
  <c r="U91" i="3"/>
  <c r="Q15" i="3"/>
  <c r="U6" i="3"/>
  <c r="U33" i="3"/>
  <c r="U35" i="3"/>
  <c r="U64" i="3"/>
  <c r="U48" i="3"/>
  <c r="U98" i="3"/>
  <c r="U90" i="3"/>
  <c r="Q31" i="3"/>
  <c r="Q2" i="3"/>
  <c r="U5" i="3"/>
  <c r="U27" i="3"/>
  <c r="U19" i="3"/>
  <c r="U42" i="3"/>
  <c r="U63" i="3"/>
  <c r="U47" i="3"/>
  <c r="U76" i="3"/>
  <c r="U4" i="3"/>
  <c r="U26" i="3"/>
  <c r="U18" i="3"/>
  <c r="U41" i="3"/>
  <c r="U44" i="3"/>
  <c r="U62" i="3"/>
  <c r="U46" i="3"/>
  <c r="U96" i="3"/>
  <c r="U88" i="3"/>
  <c r="U3" i="3"/>
  <c r="U17" i="3"/>
  <c r="U40" i="3"/>
  <c r="U69" i="3"/>
  <c r="U45" i="3"/>
  <c r="U74" i="3"/>
  <c r="U10" i="3"/>
  <c r="U12" i="3"/>
  <c r="U24" i="3"/>
  <c r="U16" i="3"/>
  <c r="U39" i="3"/>
  <c r="U60" i="3"/>
  <c r="U52" i="3"/>
  <c r="U71" i="3"/>
  <c r="U73" i="3"/>
  <c r="U94" i="3"/>
  <c r="U86" i="3"/>
  <c r="Q51" i="3"/>
  <c r="Q23" i="3"/>
  <c r="U9" i="3"/>
  <c r="U67" i="3"/>
  <c r="U59" i="3"/>
  <c r="U72" i="3"/>
  <c r="U93" i="3"/>
  <c r="U85" i="3"/>
  <c r="U8" i="3"/>
  <c r="U22" i="3"/>
  <c r="U14" i="3"/>
  <c r="U37" i="3"/>
  <c r="U58" i="3"/>
  <c r="U79" i="3"/>
  <c r="Q95" i="3"/>
  <c r="Q56" i="3"/>
  <c r="Q55" i="3"/>
  <c r="Q54" i="3"/>
  <c r="Q34" i="3"/>
  <c r="Q100" i="3" l="1"/>
</calcChain>
</file>

<file path=xl/sharedStrings.xml><?xml version="1.0" encoding="utf-8"?>
<sst xmlns="http://schemas.openxmlformats.org/spreadsheetml/2006/main" count="901" uniqueCount="338">
  <si>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</si>
  <si>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</si>
  <si>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</si>
  <si>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</si>
  <si>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</si>
  <si>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</si>
  <si>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</si>
  <si>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</si>
  <si>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</si>
  <si>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</si>
  <si>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</si>
  <si>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</si>
  <si>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</si>
  <si>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</si>
  <si>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</si>
  <si>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</si>
  <si>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</si>
  <si>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</si>
  <si>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</si>
  <si>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</si>
  <si>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</si>
  <si>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</si>
  <si>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&lt;50</t>
  </si>
  <si>
    <t>&gt;90</t>
  </si>
  <si>
    <t>YES</t>
  </si>
  <si>
    <t>Yes</t>
  </si>
  <si>
    <t>No</t>
  </si>
  <si>
    <t>LABEL</t>
  </si>
  <si>
    <t>UH</t>
  </si>
  <si>
    <t>PRH</t>
  </si>
  <si>
    <t>&gt;3</t>
  </si>
  <si>
    <t>&lt;80</t>
  </si>
  <si>
    <t>&gt;80</t>
  </si>
  <si>
    <t>&lt;2</t>
  </si>
  <si>
    <t>&lt;4</t>
  </si>
  <si>
    <t>&gt;70</t>
  </si>
  <si>
    <t>RH</t>
  </si>
  <si>
    <t>&lt;30%</t>
  </si>
  <si>
    <t>&lt;50%</t>
  </si>
  <si>
    <t>&lt;70%</t>
  </si>
  <si>
    <t>QH</t>
  </si>
  <si>
    <t>Qrtly</t>
  </si>
  <si>
    <t>&lt;5</t>
  </si>
  <si>
    <t>&lt;10</t>
  </si>
  <si>
    <t>&lt;75%</t>
  </si>
  <si>
    <t>Mntly</t>
  </si>
  <si>
    <t>NA</t>
  </si>
  <si>
    <t>&lt;6</t>
  </si>
  <si>
    <t>&gt;6</t>
  </si>
  <si>
    <t>&lt;20%</t>
  </si>
  <si>
    <t>&lt;8</t>
  </si>
  <si>
    <t>&gt;8</t>
  </si>
  <si>
    <t>&lt;80%</t>
  </si>
  <si>
    <t>&lt;90%</t>
  </si>
  <si>
    <t>&gt;90%</t>
  </si>
  <si>
    <t>PH</t>
  </si>
  <si>
    <t>&gt;30%</t>
  </si>
  <si>
    <t>Others</t>
  </si>
  <si>
    <t>Complete</t>
  </si>
  <si>
    <t>Partial</t>
  </si>
  <si>
    <t>Not Available</t>
  </si>
  <si>
    <t>&lt;5%</t>
  </si>
  <si>
    <t>&lt;10%</t>
  </si>
  <si>
    <t>&lt;95%</t>
  </si>
  <si>
    <t>QUALITY SYSTEM</t>
  </si>
  <si>
    <t>SYSTEM</t>
  </si>
  <si>
    <t>Q1.1</t>
  </si>
  <si>
    <t>Q1.2</t>
  </si>
  <si>
    <t>Q1.3</t>
  </si>
  <si>
    <t>Q1.4</t>
  </si>
  <si>
    <t>What % of employees are aware of Quality Policy and their role in achieving the same ?</t>
  </si>
  <si>
    <t xml:space="preserve">What is awareness level among quality personnel regarding quality related procedures, STPs, SRDs, SOPs, machine validation etc? </t>
  </si>
  <si>
    <t>Is there a review of supplier quality for the items that are used directly in the tubes / caps / laminates?</t>
  </si>
  <si>
    <t>Is quality status given to all materials available in your unit</t>
  </si>
  <si>
    <t>&gt;=90%</t>
  </si>
  <si>
    <t>&lt;=80%</t>
  </si>
  <si>
    <t>&gt;80%</t>
  </si>
  <si>
    <t>Q2.1</t>
  </si>
  <si>
    <t>Q2.2</t>
  </si>
  <si>
    <t>Q2.3</t>
  </si>
  <si>
    <t>Q2.4</t>
  </si>
  <si>
    <t>Q2.5</t>
  </si>
  <si>
    <t>Q2.6</t>
  </si>
  <si>
    <t>INCOMING INSPECTION</t>
  </si>
  <si>
    <t>Are the personnel performing incoming inspection aware of the sampling methods, acceptance criteria and spectification for materials ?</t>
  </si>
  <si>
    <t>For each material received at plant, is there a established method for acceptance of material ?</t>
  </si>
  <si>
    <t>Do you have material specification for all incoming materials at the unit ?</t>
  </si>
  <si>
    <t>Are all the materials received at plant approved and only from the approved suppliers?</t>
  </si>
  <si>
    <t>Do you have a AQL defined for incoming materials ?</t>
  </si>
  <si>
    <t xml:space="preserve">Have you identified a place for </t>
  </si>
  <si>
    <t>Quarantined material</t>
  </si>
  <si>
    <t>OK material</t>
  </si>
  <si>
    <t>Rejected material</t>
  </si>
  <si>
    <t>Do you review supplier's COA against inspections results and SRDs ?</t>
  </si>
  <si>
    <t xml:space="preserve">Is there a system in place to monitor &amp; control materials issued to production without inspection? </t>
  </si>
  <si>
    <t>What is the average rejection percentage in last 6 months (No. of rejected lots v/s No. of Lots received) ?</t>
  </si>
  <si>
    <t>Do you have a to and fro communication with supplier for communicating material quality and action plans ?</t>
  </si>
  <si>
    <t>What is the average time period in which supplier corrective actions are received on supplier complaints ?</t>
  </si>
  <si>
    <t>Do you have a defined verification method of CA taken by the supplier ?</t>
  </si>
  <si>
    <t>What is the methodology ?</t>
  </si>
  <si>
    <t>What is the percentge reduction of defects in the Input material in the last 6 months ?</t>
  </si>
  <si>
    <t>How frequently do you track vendor quality rating ?</t>
  </si>
  <si>
    <t>Q2.6.1</t>
  </si>
  <si>
    <t>Q2.6.2</t>
  </si>
  <si>
    <t>Q2.6.3</t>
  </si>
  <si>
    <t>Q2.7</t>
  </si>
  <si>
    <t>Q2.8</t>
  </si>
  <si>
    <t>Q2.9</t>
  </si>
  <si>
    <t>Q2.10</t>
  </si>
  <si>
    <t>Q2.11</t>
  </si>
  <si>
    <t>Q2.12</t>
  </si>
  <si>
    <t>Q2.12.1</t>
  </si>
  <si>
    <t>Q2.13</t>
  </si>
  <si>
    <t>Q2.14</t>
  </si>
  <si>
    <t>All</t>
  </si>
  <si>
    <t>Major Supplies</t>
  </si>
  <si>
    <t>Selected Few</t>
  </si>
  <si>
    <t>None</t>
  </si>
  <si>
    <t>Always</t>
  </si>
  <si>
    <t>Frequently</t>
  </si>
  <si>
    <t>Rarely</t>
  </si>
  <si>
    <t>Never</t>
  </si>
  <si>
    <t>&lt;0.25%</t>
  </si>
  <si>
    <t>&lt;0.5%</t>
  </si>
  <si>
    <t>&lt;1%</t>
  </si>
  <si>
    <t>&gt;1%</t>
  </si>
  <si>
    <t>10 Days</t>
  </si>
  <si>
    <t>15 Days</t>
  </si>
  <si>
    <t>30 Days</t>
  </si>
  <si>
    <t>&gt;30Days</t>
  </si>
  <si>
    <t>Site Visit</t>
  </si>
  <si>
    <t>Monitoring Supplies</t>
  </si>
  <si>
    <t>Audit</t>
  </si>
  <si>
    <t>H Yly</t>
  </si>
  <si>
    <t>Yearly</t>
  </si>
  <si>
    <t>IN-PROCESS INSPECTION</t>
  </si>
  <si>
    <t>Q3.1</t>
  </si>
  <si>
    <t>Q3.2</t>
  </si>
  <si>
    <t>Q3.3</t>
  </si>
  <si>
    <t>Q3.4</t>
  </si>
  <si>
    <t>Q3.5</t>
  </si>
  <si>
    <t>Q3.6</t>
  </si>
  <si>
    <t>Q3.7</t>
  </si>
  <si>
    <t>Q3.8</t>
  </si>
  <si>
    <t>Q3.9.1</t>
  </si>
  <si>
    <t>Q3.9.2</t>
  </si>
  <si>
    <t>Q3.9.3</t>
  </si>
  <si>
    <t>Q3.9.4</t>
  </si>
  <si>
    <t>Q3.10</t>
  </si>
  <si>
    <t>Q3.10.1</t>
  </si>
  <si>
    <t>Q3.10.2</t>
  </si>
  <si>
    <t>Q3.11</t>
  </si>
  <si>
    <t>Are all the personnel performing inprocess inspection been trained on material quality parameters and acceptance method ?</t>
  </si>
  <si>
    <t xml:space="preserve">Do you have the controlled list of customer cpproved specification </t>
  </si>
  <si>
    <t xml:space="preserve">Are the operating personnel aware of specifications and accetpance norms for all products including customer specific tolerance and acceptance ? </t>
  </si>
  <si>
    <t>What is the First Part Approval and Change Over Check adherence % at the start of the product ?</t>
  </si>
  <si>
    <t>What is the average adherence % of inprocess inspection result recording for the last 6 months ?</t>
  </si>
  <si>
    <t xml:space="preserve">Is there a sytem to review the results of inprocess inspection ? </t>
  </si>
  <si>
    <t xml:space="preserve">Who reviews the data on monthly basis? </t>
  </si>
  <si>
    <t>Do you have Statistical Process Control for assuring product quality ?</t>
  </si>
  <si>
    <t>What mechanism you use for SPC ?</t>
  </si>
  <si>
    <t>x bar, r chart, Process Capability</t>
  </si>
  <si>
    <t>Who review the data and design corrective action ?</t>
  </si>
  <si>
    <t xml:space="preserve">Who verifies the effectiveness of corrective actions? </t>
  </si>
  <si>
    <t>Do you have a reviewing mechanism of the SPC limits ?</t>
  </si>
  <si>
    <t>What is the frequency ?</t>
  </si>
  <si>
    <t>Who reviews the limits ?</t>
  </si>
  <si>
    <t>Do you use defect chart/visual controls for identifying defects ?</t>
  </si>
  <si>
    <t>&lt;98%</t>
  </si>
  <si>
    <t>Supervisor</t>
  </si>
  <si>
    <t>Engineers</t>
  </si>
  <si>
    <t>6 Months</t>
  </si>
  <si>
    <t>1 Year</t>
  </si>
  <si>
    <t>2 Years</t>
  </si>
  <si>
    <t>FINAL INSPECTION</t>
  </si>
  <si>
    <t>Q4.1</t>
  </si>
  <si>
    <t>Q4.2</t>
  </si>
  <si>
    <t>Q4.3</t>
  </si>
  <si>
    <t>Q4.4</t>
  </si>
  <si>
    <t>Q4.4.1</t>
  </si>
  <si>
    <t>Q4.4.2</t>
  </si>
  <si>
    <t>Q4.5</t>
  </si>
  <si>
    <t>Q4.6</t>
  </si>
  <si>
    <t>Q4.7</t>
  </si>
  <si>
    <t>Q4.8</t>
  </si>
  <si>
    <t>Q4.9</t>
  </si>
  <si>
    <t>Q4.10</t>
  </si>
  <si>
    <t>Q4.11</t>
  </si>
  <si>
    <t>Are your audit personnel aware of the final inspection system ?</t>
  </si>
  <si>
    <t>What % personel performing quality inspection are trained on final inspection ?</t>
  </si>
  <si>
    <t>Who reviews the result of final inspection?</t>
  </si>
  <si>
    <t>Do you follow</t>
  </si>
  <si>
    <t>Customer's AQL</t>
  </si>
  <si>
    <t>SRD specifications</t>
  </si>
  <si>
    <t>Do you record and preserve the findings for future reference in line with the retension period mentioned in Control of Records ?</t>
  </si>
  <si>
    <t>Do you use the global format / notification for recording non confirmities ?</t>
  </si>
  <si>
    <t>What is the percentage defect deteced at the final inspection stage(Defective lots v/s No. of lots per month) ?</t>
  </si>
  <si>
    <t>Who authorises deviation found during final inspection</t>
  </si>
  <si>
    <t xml:space="preserve">What % of deviations are analysed for effectiveness of actions to eliminate deviation ? </t>
  </si>
  <si>
    <t>What % of Final Inspection corrective and preventive actions have been evaluated for effectiveness</t>
  </si>
  <si>
    <t>How many number of repeatitive defects have occurred in the last 6 months ?</t>
  </si>
  <si>
    <t>Q Inspector</t>
  </si>
  <si>
    <t>Q Supervisor</t>
  </si>
  <si>
    <t>&lt;2%</t>
  </si>
  <si>
    <t>&lt;3%</t>
  </si>
  <si>
    <t>&gt;3%</t>
  </si>
  <si>
    <t>&lt;=2</t>
  </si>
  <si>
    <t>CUSTOMER COMPLAINTS</t>
  </si>
  <si>
    <t>Q5.1</t>
  </si>
  <si>
    <t>Q5.1.1</t>
  </si>
  <si>
    <t>Q5.1.2</t>
  </si>
  <si>
    <t>Q5.1.3</t>
  </si>
  <si>
    <t>Q5.2</t>
  </si>
  <si>
    <t>Q 5.3</t>
  </si>
  <si>
    <t>Q5.3.1</t>
  </si>
  <si>
    <t>Q5.3.2</t>
  </si>
  <si>
    <t>Q5.4</t>
  </si>
  <si>
    <t>Q5.4.1</t>
  </si>
  <si>
    <t>Q5.4.2</t>
  </si>
  <si>
    <t>Q5.4.3</t>
  </si>
  <si>
    <t>Q5.5</t>
  </si>
  <si>
    <t>Q5.6</t>
  </si>
  <si>
    <t>Q5.7</t>
  </si>
  <si>
    <t>Q5.8</t>
  </si>
  <si>
    <t>Q5.9</t>
  </si>
  <si>
    <t>Q5.10</t>
  </si>
  <si>
    <t>Q5.10.1</t>
  </si>
  <si>
    <t>Q5.10.2</t>
  </si>
  <si>
    <t>Q5.10.3</t>
  </si>
  <si>
    <t>Q5.10.4</t>
  </si>
  <si>
    <t>Q5.11</t>
  </si>
  <si>
    <t>Q5.11.1</t>
  </si>
  <si>
    <t>Q5.12</t>
  </si>
  <si>
    <t>Q5.13</t>
  </si>
  <si>
    <t>Q5.14</t>
  </si>
  <si>
    <t>Q5.15</t>
  </si>
  <si>
    <t>Q5.16</t>
  </si>
  <si>
    <t>Q5.16.1</t>
  </si>
  <si>
    <t>Q5.16.2</t>
  </si>
  <si>
    <t>Is a defined system available for addressing customer complaints ?</t>
  </si>
  <si>
    <t>Do you register customer complaints on a notified system ?</t>
  </si>
  <si>
    <t>Who is responsible for analysing the customer complaint ?</t>
  </si>
  <si>
    <t>Do you use any techniques for analysing whenever called for ?</t>
  </si>
  <si>
    <t>How many complaints resulted into material return / scrapping at customer in the last 6 months ?</t>
  </si>
  <si>
    <t>What is the ppm level of rejection due to customer complaints in last 6 months ?</t>
  </si>
  <si>
    <t>Percentage of customer complaints due to input defect (Input materials like Ink/ Varnish,Decoration, caps, etc.)</t>
  </si>
  <si>
    <t>Percentage of customer complaints due to process defects?</t>
  </si>
  <si>
    <t xml:space="preserve">What is the average response period of complaints in the last 6 months for </t>
  </si>
  <si>
    <t xml:space="preserve">Responding/acknowledging </t>
  </si>
  <si>
    <t>Attending (Giving initial response like, correction actions etc.)</t>
  </si>
  <si>
    <t>Closing with 8D Report</t>
  </si>
  <si>
    <t xml:space="preserve">How many formal reviews are done on customer complaints analysis for the last 1 year ? </t>
  </si>
  <si>
    <t>What % complaint corrective action are effective ?</t>
  </si>
  <si>
    <t>What is % of repetitive complaints out of total complaints received for the last 1 year ?</t>
  </si>
  <si>
    <t>Do you keep track of customer retuns &amp; Disposal ?</t>
  </si>
  <si>
    <t>How many complaints for the last six months are open beyond 1 month ?</t>
  </si>
  <si>
    <t>Are these complaints &amp; learnings formally communicated ?</t>
  </si>
  <si>
    <t>within the system (Within the unit)</t>
  </si>
  <si>
    <t>with the top management</t>
  </si>
  <si>
    <t>Inter-unit</t>
  </si>
  <si>
    <t>in the intranet system (EP Intranet site or EP Sharepoint etc.)</t>
  </si>
  <si>
    <t>What % of complaints have been evaluated for effectiveness of the actions ?</t>
  </si>
  <si>
    <t>What is the frequency?</t>
  </si>
  <si>
    <t>Are the actions from complaint evaluation and analysis cross deployed to relevant areas ?</t>
  </si>
  <si>
    <t xml:space="preserve">Are there initatives with customers for product selfcertification?  </t>
  </si>
  <si>
    <t>How many such initiatives older than 6 months have been converted into sefl certification ?</t>
  </si>
  <si>
    <t xml:space="preserve">Who reviews such initatives? </t>
  </si>
  <si>
    <t>Your self certification system is based on what</t>
  </si>
  <si>
    <t>Product final inspection</t>
  </si>
  <si>
    <t>Process improvements</t>
  </si>
  <si>
    <t>&lt;200</t>
  </si>
  <si>
    <t>&lt;500</t>
  </si>
  <si>
    <t>&gt;500</t>
  </si>
  <si>
    <t>&gt;20%</t>
  </si>
  <si>
    <t>&lt; 1 day</t>
  </si>
  <si>
    <t>&lt; 2 days</t>
  </si>
  <si>
    <t>&lt; 3 days</t>
  </si>
  <si>
    <t>&gt; 3 days</t>
  </si>
  <si>
    <t>&gt;15 Days</t>
  </si>
  <si>
    <t>&lt;30 Days</t>
  </si>
  <si>
    <t>&lt;=15 Days</t>
  </si>
  <si>
    <t>&gt;30 Days</t>
  </si>
  <si>
    <t>&lt;95</t>
  </si>
  <si>
    <t>&lt;15</t>
  </si>
  <si>
    <t>&gt;15</t>
  </si>
  <si>
    <t>3 Months</t>
  </si>
  <si>
    <t>Other</t>
  </si>
  <si>
    <t>MKT</t>
  </si>
  <si>
    <t>VENDOR DEVELOPMENT AND PURCHASING</t>
  </si>
  <si>
    <t>SM6.1</t>
  </si>
  <si>
    <t>SM6.2</t>
  </si>
  <si>
    <t>SM6.3</t>
  </si>
  <si>
    <t>SM6.4</t>
  </si>
  <si>
    <t>SM6.5</t>
  </si>
  <si>
    <t>SM6.6</t>
  </si>
  <si>
    <t>SM6.7</t>
  </si>
  <si>
    <t>SM6.8</t>
  </si>
  <si>
    <t>SM6.9</t>
  </si>
  <si>
    <t>SM6.10</t>
  </si>
  <si>
    <t>SM6.10.1</t>
  </si>
  <si>
    <t>SM6.10.2</t>
  </si>
  <si>
    <t>SM6.11</t>
  </si>
  <si>
    <t>SM6.12</t>
  </si>
  <si>
    <t>SM6.13</t>
  </si>
  <si>
    <t>SM6.14</t>
  </si>
  <si>
    <t xml:space="preserve">Do you follow laid down policies for vendor development and purchasing? </t>
  </si>
  <si>
    <t>What % of vendors added in the last 1 year were included following vendor selection policy ?</t>
  </si>
  <si>
    <t>What % of the vendor audit action points have been closed in a timely manner ?</t>
  </si>
  <si>
    <t>Do you have the plan &amp; time lines for Supplier Self Certification ?</t>
  </si>
  <si>
    <t>What is the % compliance against the plan for supplier certification?</t>
  </si>
  <si>
    <t>What is the frequency of review of supplier self-certification in 2 years</t>
  </si>
  <si>
    <t xml:space="preserve">Do you have initiatives for supplier quality improvement ? </t>
  </si>
  <si>
    <t>Do you accept material from suppliers on concessional approval?</t>
  </si>
  <si>
    <t>What is the percentage of such approvals in a month to the total receipt from the supplier</t>
  </si>
  <si>
    <t>How many supplier reviews / visits are done by your Purchase / Production/QC people for CIP in the last 6 months.</t>
  </si>
  <si>
    <t>Do they submit formal reports</t>
  </si>
  <si>
    <t>Do they define trackable actions</t>
  </si>
  <si>
    <t>What is the effectiveness % of such process ?</t>
  </si>
  <si>
    <t>What is the average supplier OSD (On Schedule Delivery) in your unit ?</t>
  </si>
  <si>
    <t>Who keeps track of this ?</t>
  </si>
  <si>
    <t>What is the frequency of review of such OSD's in the last 6 months ?</t>
  </si>
  <si>
    <t>&lt;85%</t>
  </si>
  <si>
    <t>&lt;60%</t>
  </si>
  <si>
    <t>&lt;=50%</t>
  </si>
  <si>
    <t>&gt;85%</t>
  </si>
  <si>
    <t>&gt;2</t>
  </si>
  <si>
    <t>&gt;=3%</t>
  </si>
  <si>
    <t>&gt;98</t>
  </si>
  <si>
    <t>SH</t>
  </si>
  <si>
    <t>&gt;60</t>
  </si>
  <si>
    <t>&lt;=60</t>
  </si>
  <si>
    <t>&lt;=80</t>
  </si>
  <si>
    <t>OTHERs</t>
  </si>
  <si>
    <t>R</t>
  </si>
  <si>
    <t>I</t>
  </si>
  <si>
    <t>S</t>
  </si>
  <si>
    <t>&lt;15%</t>
  </si>
  <si>
    <t>&gt;15%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</si>
</sst>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hidden="1"/>
    </xf>
    <xf numFmtId="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/>
      <protection hidden="1"/>
    </xf>
    <xf numFmtId="9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164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/>
    </xf>
    <xf numFmtId="164" fontId="0" fillId="0" borderId="1" xfId="0" applyNumberFormat="1" applyBorder="1" applyAlignment="1">
      <alignment vertical="center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51F1-4075-420D-BDC2-E3F57DF3A7D5}">
  <dimension ref="A1:U100"/>
  <sheetViews>
    <sheetView tabSelected="1" topLeftCell="A88" zoomScale="60" zoomScaleNormal="60" workbookViewId="0">
      <selection activeCell="M6" sqref="M6"/>
    </sheetView>
  </sheetViews>
  <sheetFormatPr defaultColWidth="8.83203125" defaultRowHeight="15.5" x14ac:dyDescent="0.35"/>
  <cols>
    <col min="1" max="1" width="15.1640625" bestFit="1" customWidth="1"/>
    <col min="2" max="2" width="23.1640625" customWidth="1"/>
    <col min="3" max="3" width="8.4140625" bestFit="1" customWidth="1"/>
    <col min="4" max="4" width="12.1640625" bestFit="1" customWidth="1"/>
    <col min="5" max="5" width="16.5" bestFit="1" customWidth="1"/>
    <col min="6" max="6" width="20.1640625" bestFit="1" customWidth="1"/>
    <col min="7" max="7" width="11.1640625" bestFit="1" customWidth="1"/>
    <col min="8" max="8" width="38.6640625" style="2" customWidth="1"/>
    <col min="9" max="10" width="15" style="1" bestFit="1" customWidth="1"/>
    <col min="11" max="11" width="14.5" style="1" bestFit="1" customWidth="1"/>
    <col min="12" max="12" width="15" style="1" bestFit="1" customWidth="1"/>
    <col min="13" max="13" width="15" bestFit="1" customWidth="1"/>
    <col min="14" max="14" width="8.83203125" style="16" bestFit="1" customWidth="1"/>
    <col min="15" max="15" width="7.5" bestFit="1" customWidth="1"/>
    <col min="16" max="16" width="9.83203125" style="12" bestFit="1" customWidth="1"/>
    <col min="17" max="17" width="6.33203125" bestFit="1" customWidth="1"/>
    <col min="18" max="18" width="9.5" style="16" bestFit="1" customWidth="1"/>
    <col min="19" max="19" width="8.83203125" style="12" customWidth="1"/>
    <col min="20" max="21" width="8.83203125" style="12"/>
  </cols>
  <sheetData>
    <row r="1" spans="1:21" s="1" customFormat="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5" t="s">
        <v>13</v>
      </c>
      <c r="O1" s="3" t="s">
        <v>14</v>
      </c>
      <c r="P1" s="11" t="s">
        <v>15</v>
      </c>
      <c r="Q1" s="3" t="s">
        <v>16</v>
      </c>
      <c r="R1" s="15" t="s">
        <v>17</v>
      </c>
      <c r="S1" s="13" t="s">
        <v>18</v>
      </c>
      <c r="T1" s="13" t="s">
        <v>19</v>
      </c>
      <c r="U1" s="14" t="s">
        <v>332</v>
      </c>
    </row>
    <row r="2" spans="1:21" ht="31" x14ac:dyDescent="0.35">
      <c r="A2" s="3" t="s">
        <v>64</v>
      </c>
      <c r="B2" s="3" t="s">
        <v>65</v>
      </c>
      <c r="C2" s="5" t="s">
        <v>66</v>
      </c>
      <c r="D2" s="3"/>
      <c r="E2" s="3"/>
      <c r="F2" s="3">
        <v>0</v>
      </c>
      <c r="G2" s="3" t="s">
        <v>21</v>
      </c>
      <c r="H2" s="3" t="s">
        <v>70</v>
      </c>
      <c r="I2" s="3" t="s">
        <v>39</v>
      </c>
      <c r="J2" s="3" t="s">
        <v>52</v>
      </c>
      <c r="K2" s="3" t="s">
        <v>53</v>
      </c>
      <c r="L2" s="3" t="s">
        <v>74</v>
      </c>
      <c r="M2" s="3"/>
      <c r="N2" s="9"/>
      <c r="O2" s="9">
        <f>IF(N2=4,3,IF(N2=3,2,IF(N2=2,1,0)))</f>
        <v>0</v>
      </c>
      <c r="P2" s="9">
        <v>3</v>
      </c>
      <c r="Q2" s="10">
        <f>O2*P2/(3*S2)*T2</f>
        <v>0</v>
      </c>
      <c r="R2" s="9" t="s">
        <v>333</v>
      </c>
      <c r="S2" s="14">
        <f>SUM(P2:P99)</f>
        <v>198</v>
      </c>
      <c r="T2" s="14">
        <v>200</v>
      </c>
      <c r="U2" s="14">
        <f>3*P2/(3*S2)*T2</f>
        <v>3.0303030303030303</v>
      </c>
    </row>
    <row r="3" spans="1:21" ht="15.5" customHeight="1" x14ac:dyDescent="0.35">
      <c r="A3" s="3" t="s">
        <v>64</v>
      </c>
      <c r="B3" s="3" t="s">
        <v>65</v>
      </c>
      <c r="C3" s="5" t="s">
        <v>67</v>
      </c>
      <c r="D3" s="3"/>
      <c r="E3" s="3"/>
      <c r="F3" s="3">
        <v>0</v>
      </c>
      <c r="G3" s="3" t="s">
        <v>21</v>
      </c>
      <c r="H3" s="3" t="s">
        <v>71</v>
      </c>
      <c r="I3" s="3" t="s">
        <v>75</v>
      </c>
      <c r="J3" s="3" t="s">
        <v>53</v>
      </c>
      <c r="K3" s="3" t="s">
        <v>63</v>
      </c>
      <c r="L3" s="6">
        <v>1</v>
      </c>
      <c r="M3" s="3"/>
      <c r="N3" s="9"/>
      <c r="O3" s="9">
        <f>IF(N3=4,3,IF(N3=3,2,IF(N3=2,1,0)))</f>
        <v>0</v>
      </c>
      <c r="P3" s="9">
        <v>3</v>
      </c>
      <c r="Q3" s="10">
        <f t="shared" ref="Q3:Q66" si="0">O3*P3/(3*S3)*T3</f>
        <v>0</v>
      </c>
      <c r="R3" s="9" t="s">
        <v>333</v>
      </c>
      <c r="S3" s="14">
        <f>SUM(P2:P99)</f>
        <v>198</v>
      </c>
      <c r="T3" s="14">
        <v>200</v>
      </c>
      <c r="U3" s="14">
        <f t="shared" ref="U3:U66" si="1">3*P3/(3*S3)*T3</f>
        <v>3.0303030303030303</v>
      </c>
    </row>
    <row r="4" spans="1:21" ht="46.5" x14ac:dyDescent="0.35">
      <c r="A4" s="3" t="s">
        <v>64</v>
      </c>
      <c r="B4" s="3" t="s">
        <v>65</v>
      </c>
      <c r="C4" s="5" t="s">
        <v>68</v>
      </c>
      <c r="D4" s="3"/>
      <c r="E4" s="3"/>
      <c r="F4" s="3">
        <v>0</v>
      </c>
      <c r="G4" s="3" t="s">
        <v>21</v>
      </c>
      <c r="H4" s="3" t="s">
        <v>72</v>
      </c>
      <c r="I4" s="3" t="s">
        <v>24</v>
      </c>
      <c r="J4" s="3" t="s">
        <v>20</v>
      </c>
      <c r="K4" s="3"/>
      <c r="L4" s="3"/>
      <c r="M4" s="3"/>
      <c r="N4" s="9"/>
      <c r="O4" s="9">
        <f>IF(N4=1,3,0)</f>
        <v>0</v>
      </c>
      <c r="P4" s="9">
        <v>2</v>
      </c>
      <c r="Q4" s="10">
        <f t="shared" si="0"/>
        <v>0</v>
      </c>
      <c r="R4" s="9" t="s">
        <v>334</v>
      </c>
      <c r="S4" s="14">
        <f>SUM(P2:P99)</f>
        <v>198</v>
      </c>
      <c r="T4" s="14">
        <v>200</v>
      </c>
      <c r="U4" s="14">
        <f t="shared" si="1"/>
        <v>2.0202020202020203</v>
      </c>
    </row>
    <row r="5" spans="1:21" ht="31" x14ac:dyDescent="0.35">
      <c r="A5" s="3" t="s">
        <v>64</v>
      </c>
      <c r="B5" s="3" t="s">
        <v>65</v>
      </c>
      <c r="C5" s="5" t="s">
        <v>69</v>
      </c>
      <c r="D5" s="3"/>
      <c r="E5" s="3"/>
      <c r="F5" s="3">
        <v>0</v>
      </c>
      <c r="G5" s="3" t="s">
        <v>21</v>
      </c>
      <c r="H5" s="3" t="s">
        <v>73</v>
      </c>
      <c r="I5" s="6">
        <v>1</v>
      </c>
      <c r="J5" s="3" t="s">
        <v>54</v>
      </c>
      <c r="K5" s="3" t="s">
        <v>76</v>
      </c>
      <c r="L5" s="3" t="s">
        <v>52</v>
      </c>
      <c r="M5" s="3"/>
      <c r="N5" s="9"/>
      <c r="O5" s="9">
        <f>IF(N5=1,3,IF(N5=2,2,IF(N5=3,1,0)))</f>
        <v>0</v>
      </c>
      <c r="P5" s="9">
        <v>3</v>
      </c>
      <c r="Q5" s="10">
        <f t="shared" si="0"/>
        <v>0</v>
      </c>
      <c r="R5" s="9" t="s">
        <v>333</v>
      </c>
      <c r="S5" s="14">
        <f>SUM(P2:P99)</f>
        <v>198</v>
      </c>
      <c r="T5" s="14">
        <v>200</v>
      </c>
      <c r="U5" s="14">
        <f t="shared" si="1"/>
        <v>3.0303030303030303</v>
      </c>
    </row>
    <row r="6" spans="1:21" ht="62" x14ac:dyDescent="0.35">
      <c r="A6" s="3" t="s">
        <v>64</v>
      </c>
      <c r="B6" s="3" t="s">
        <v>83</v>
      </c>
      <c r="C6" s="5" t="s">
        <v>77</v>
      </c>
      <c r="D6" s="3"/>
      <c r="E6" s="3"/>
      <c r="F6" s="3">
        <v>0</v>
      </c>
      <c r="G6" s="3" t="s">
        <v>21</v>
      </c>
      <c r="H6" s="3" t="s">
        <v>84</v>
      </c>
      <c r="I6" s="3" t="s">
        <v>25</v>
      </c>
      <c r="J6" s="3" t="s">
        <v>26</v>
      </c>
      <c r="K6" s="3"/>
      <c r="L6" s="3"/>
      <c r="M6" s="3"/>
      <c r="N6" s="9"/>
      <c r="O6" s="9">
        <f>IF(N6=1,3,0)</f>
        <v>0</v>
      </c>
      <c r="P6" s="9">
        <v>1</v>
      </c>
      <c r="Q6" s="10">
        <f t="shared" si="0"/>
        <v>0</v>
      </c>
      <c r="R6" s="9" t="s">
        <v>335</v>
      </c>
      <c r="S6" s="14">
        <f>SUM(P2:P99)</f>
        <v>198</v>
      </c>
      <c r="T6" s="14">
        <v>200</v>
      </c>
      <c r="U6" s="14">
        <f t="shared" si="1"/>
        <v>1.0101010101010102</v>
      </c>
    </row>
    <row r="7" spans="1:21" ht="46.5" x14ac:dyDescent="0.35">
      <c r="A7" s="3" t="s">
        <v>64</v>
      </c>
      <c r="B7" s="3" t="s">
        <v>83</v>
      </c>
      <c r="C7" s="5" t="s">
        <v>78</v>
      </c>
      <c r="D7" s="3"/>
      <c r="E7" s="3"/>
      <c r="F7" s="3">
        <v>0</v>
      </c>
      <c r="G7" s="3" t="s">
        <v>21</v>
      </c>
      <c r="H7" s="3" t="s">
        <v>85</v>
      </c>
      <c r="I7" s="3" t="s">
        <v>58</v>
      </c>
      <c r="J7" s="3" t="s">
        <v>59</v>
      </c>
      <c r="K7" s="3" t="s">
        <v>60</v>
      </c>
      <c r="L7" s="3"/>
      <c r="M7" s="3"/>
      <c r="N7" s="9"/>
      <c r="O7" s="9">
        <f>IF(N7=1,3,IF(N7=2,2,0))</f>
        <v>0</v>
      </c>
      <c r="P7" s="9">
        <v>1</v>
      </c>
      <c r="Q7" s="10">
        <f t="shared" si="0"/>
        <v>0</v>
      </c>
      <c r="R7" s="9" t="s">
        <v>335</v>
      </c>
      <c r="S7" s="14">
        <f>SUM(P2:P99)</f>
        <v>198</v>
      </c>
      <c r="T7" s="14">
        <v>200</v>
      </c>
      <c r="U7" s="14">
        <f t="shared" si="1"/>
        <v>1.0101010101010102</v>
      </c>
    </row>
    <row r="8" spans="1:21" ht="31" x14ac:dyDescent="0.35">
      <c r="A8" s="3" t="s">
        <v>64</v>
      </c>
      <c r="B8" s="3" t="s">
        <v>83</v>
      </c>
      <c r="C8" s="5" t="s">
        <v>79</v>
      </c>
      <c r="D8" s="3"/>
      <c r="E8" s="3"/>
      <c r="F8" s="3">
        <v>0</v>
      </c>
      <c r="G8" s="3" t="s">
        <v>21</v>
      </c>
      <c r="H8" s="3" t="s">
        <v>86</v>
      </c>
      <c r="I8" s="3" t="s">
        <v>58</v>
      </c>
      <c r="J8" s="3" t="s">
        <v>59</v>
      </c>
      <c r="K8" s="3" t="s">
        <v>60</v>
      </c>
      <c r="L8" s="3"/>
      <c r="M8" s="3"/>
      <c r="N8" s="9"/>
      <c r="O8" s="9">
        <f>IF(N8=1,3,IF(N8=2,2,0))</f>
        <v>0</v>
      </c>
      <c r="P8" s="9">
        <v>3</v>
      </c>
      <c r="Q8" s="10">
        <f t="shared" si="0"/>
        <v>0</v>
      </c>
      <c r="R8" s="9" t="s">
        <v>333</v>
      </c>
      <c r="S8" s="14">
        <f>SUM(P2:P99)</f>
        <v>198</v>
      </c>
      <c r="T8" s="14">
        <v>200</v>
      </c>
      <c r="U8" s="14">
        <f t="shared" si="1"/>
        <v>3.0303030303030303</v>
      </c>
    </row>
    <row r="9" spans="1:21" ht="46.5" x14ac:dyDescent="0.35">
      <c r="A9" s="3" t="s">
        <v>64</v>
      </c>
      <c r="B9" s="3" t="s">
        <v>83</v>
      </c>
      <c r="C9" s="5" t="s">
        <v>80</v>
      </c>
      <c r="D9" s="3"/>
      <c r="E9" s="3"/>
      <c r="F9" s="3">
        <v>0</v>
      </c>
      <c r="G9" s="3" t="s">
        <v>21</v>
      </c>
      <c r="H9" s="3" t="s">
        <v>87</v>
      </c>
      <c r="I9" s="3" t="s">
        <v>58</v>
      </c>
      <c r="J9" s="3" t="s">
        <v>59</v>
      </c>
      <c r="K9" s="3" t="s">
        <v>60</v>
      </c>
      <c r="L9" s="3"/>
      <c r="M9" s="3"/>
      <c r="N9" s="9"/>
      <c r="O9" s="9">
        <f>IF(N9=1,3,IF(N9=2,2,0))</f>
        <v>0</v>
      </c>
      <c r="P9" s="9">
        <v>3</v>
      </c>
      <c r="Q9" s="10">
        <f t="shared" si="0"/>
        <v>0</v>
      </c>
      <c r="R9" s="9" t="s">
        <v>333</v>
      </c>
      <c r="S9" s="14">
        <f>SUM(P2:P99)</f>
        <v>198</v>
      </c>
      <c r="T9" s="14">
        <v>200</v>
      </c>
      <c r="U9" s="14">
        <f t="shared" si="1"/>
        <v>3.0303030303030303</v>
      </c>
    </row>
    <row r="10" spans="1:21" ht="31" x14ac:dyDescent="0.35">
      <c r="A10" s="3" t="s">
        <v>64</v>
      </c>
      <c r="B10" s="3" t="s">
        <v>83</v>
      </c>
      <c r="C10" s="5" t="s">
        <v>81</v>
      </c>
      <c r="D10" s="3"/>
      <c r="E10" s="3"/>
      <c r="F10" s="3">
        <v>0</v>
      </c>
      <c r="G10" s="3" t="s">
        <v>21</v>
      </c>
      <c r="H10" s="3" t="s">
        <v>88</v>
      </c>
      <c r="I10" s="3" t="s">
        <v>114</v>
      </c>
      <c r="J10" s="3" t="s">
        <v>115</v>
      </c>
      <c r="K10" s="3" t="s">
        <v>116</v>
      </c>
      <c r="L10" s="3" t="s">
        <v>117</v>
      </c>
      <c r="M10" s="3"/>
      <c r="N10" s="9"/>
      <c r="O10" s="9">
        <f>IF(N10=1,3,IF(N10=2,2,IF(N10=3,1,0)))</f>
        <v>0</v>
      </c>
      <c r="P10" s="9">
        <v>3</v>
      </c>
      <c r="Q10" s="10">
        <f t="shared" si="0"/>
        <v>0</v>
      </c>
      <c r="R10" s="9" t="s">
        <v>333</v>
      </c>
      <c r="S10" s="14">
        <f>SUM(P2:P99)</f>
        <v>198</v>
      </c>
      <c r="T10" s="14">
        <v>200</v>
      </c>
      <c r="U10" s="14">
        <f t="shared" si="1"/>
        <v>3.0303030303030303</v>
      </c>
    </row>
    <row r="11" spans="1:21" x14ac:dyDescent="0.35">
      <c r="A11" s="3" t="s">
        <v>64</v>
      </c>
      <c r="B11" s="3" t="s">
        <v>83</v>
      </c>
      <c r="C11" s="5" t="s">
        <v>82</v>
      </c>
      <c r="D11" s="3"/>
      <c r="E11" s="3"/>
      <c r="F11" s="3">
        <v>0</v>
      </c>
      <c r="G11" s="3" t="s">
        <v>27</v>
      </c>
      <c r="H11" s="3" t="s">
        <v>89</v>
      </c>
      <c r="I11" s="3"/>
      <c r="J11" s="3"/>
      <c r="K11" s="3"/>
      <c r="L11" s="3"/>
      <c r="M11" s="3"/>
      <c r="N11" s="9"/>
      <c r="O11" s="9"/>
      <c r="P11" s="9"/>
      <c r="Q11" s="10"/>
      <c r="R11" s="9"/>
      <c r="S11" s="14"/>
      <c r="T11" s="14"/>
      <c r="U11" s="14"/>
    </row>
    <row r="12" spans="1:21" x14ac:dyDescent="0.35">
      <c r="A12" s="3" t="s">
        <v>64</v>
      </c>
      <c r="B12" s="3" t="s">
        <v>83</v>
      </c>
      <c r="C12" s="5" t="s">
        <v>102</v>
      </c>
      <c r="D12" s="3"/>
      <c r="E12" s="3" t="s">
        <v>82</v>
      </c>
      <c r="F12" s="3">
        <v>1</v>
      </c>
      <c r="G12" s="3" t="s">
        <v>21</v>
      </c>
      <c r="H12" s="3" t="s">
        <v>90</v>
      </c>
      <c r="I12" s="3" t="s">
        <v>25</v>
      </c>
      <c r="J12" s="3" t="s">
        <v>26</v>
      </c>
      <c r="K12" s="3"/>
      <c r="L12" s="3"/>
      <c r="M12" s="3"/>
      <c r="N12" s="9"/>
      <c r="O12" s="9">
        <f>IF(N12=1,3,0)</f>
        <v>0</v>
      </c>
      <c r="P12" s="9">
        <v>3</v>
      </c>
      <c r="Q12" s="10">
        <f t="shared" si="0"/>
        <v>0</v>
      </c>
      <c r="R12" s="9" t="s">
        <v>333</v>
      </c>
      <c r="S12" s="14">
        <f>SUM(P2:P99)</f>
        <v>198</v>
      </c>
      <c r="T12" s="14">
        <v>200</v>
      </c>
      <c r="U12" s="14">
        <f t="shared" si="1"/>
        <v>3.0303030303030303</v>
      </c>
    </row>
    <row r="13" spans="1:21" x14ac:dyDescent="0.35">
      <c r="A13" s="3" t="s">
        <v>64</v>
      </c>
      <c r="B13" s="3" t="s">
        <v>83</v>
      </c>
      <c r="C13" s="5" t="s">
        <v>103</v>
      </c>
      <c r="D13" s="3"/>
      <c r="E13" s="3" t="s">
        <v>82</v>
      </c>
      <c r="F13" s="3">
        <v>1</v>
      </c>
      <c r="G13" s="3" t="s">
        <v>21</v>
      </c>
      <c r="H13" s="3" t="s">
        <v>91</v>
      </c>
      <c r="I13" s="3" t="s">
        <v>25</v>
      </c>
      <c r="J13" s="3" t="s">
        <v>26</v>
      </c>
      <c r="K13" s="3"/>
      <c r="L13" s="3"/>
      <c r="M13" s="3"/>
      <c r="N13" s="9"/>
      <c r="O13" s="9">
        <f>IF(N13=1,3,0)</f>
        <v>0</v>
      </c>
      <c r="P13" s="9">
        <v>3</v>
      </c>
      <c r="Q13" s="10">
        <f t="shared" si="0"/>
        <v>0</v>
      </c>
      <c r="R13" s="9" t="s">
        <v>333</v>
      </c>
      <c r="S13" s="14">
        <f>SUM(P2:P99)</f>
        <v>198</v>
      </c>
      <c r="T13" s="14">
        <v>200</v>
      </c>
      <c r="U13" s="14">
        <f t="shared" si="1"/>
        <v>3.0303030303030303</v>
      </c>
    </row>
    <row r="14" spans="1:21" x14ac:dyDescent="0.35">
      <c r="A14" s="3" t="s">
        <v>64</v>
      </c>
      <c r="B14" s="3" t="s">
        <v>83</v>
      </c>
      <c r="C14" s="5" t="s">
        <v>104</v>
      </c>
      <c r="D14" s="3"/>
      <c r="E14" s="3" t="s">
        <v>82</v>
      </c>
      <c r="F14" s="3">
        <v>1</v>
      </c>
      <c r="G14" s="3" t="s">
        <v>21</v>
      </c>
      <c r="H14" s="3" t="s">
        <v>92</v>
      </c>
      <c r="I14" s="3" t="s">
        <v>25</v>
      </c>
      <c r="J14" s="3" t="s">
        <v>26</v>
      </c>
      <c r="K14" s="3"/>
      <c r="L14" s="3"/>
      <c r="M14" s="3"/>
      <c r="N14" s="9"/>
      <c r="O14" s="9">
        <f>IF(N14=1,3,0)</f>
        <v>0</v>
      </c>
      <c r="P14" s="9">
        <v>3</v>
      </c>
      <c r="Q14" s="10">
        <f t="shared" si="0"/>
        <v>0</v>
      </c>
      <c r="R14" s="9" t="s">
        <v>333</v>
      </c>
      <c r="S14" s="14">
        <f>SUM(P2:P99)</f>
        <v>198</v>
      </c>
      <c r="T14" s="14">
        <v>200</v>
      </c>
      <c r="U14" s="14">
        <f t="shared" si="1"/>
        <v>3.0303030303030303</v>
      </c>
    </row>
    <row r="15" spans="1:21" ht="31" x14ac:dyDescent="0.35">
      <c r="A15" s="3" t="s">
        <v>64</v>
      </c>
      <c r="B15" s="3" t="s">
        <v>83</v>
      </c>
      <c r="C15" s="5" t="s">
        <v>105</v>
      </c>
      <c r="D15" s="3"/>
      <c r="E15" s="3"/>
      <c r="F15" s="3">
        <v>0</v>
      </c>
      <c r="G15" s="3" t="s">
        <v>21</v>
      </c>
      <c r="H15" s="3" t="s">
        <v>93</v>
      </c>
      <c r="I15" s="3" t="s">
        <v>118</v>
      </c>
      <c r="J15" s="3" t="s">
        <v>119</v>
      </c>
      <c r="K15" s="3" t="s">
        <v>120</v>
      </c>
      <c r="L15" s="3" t="s">
        <v>121</v>
      </c>
      <c r="M15" s="3"/>
      <c r="N15" s="9"/>
      <c r="O15" s="9">
        <f>IF(N15=1,3,IF(N15=2,2,IF(N15=3,1,0)))</f>
        <v>0</v>
      </c>
      <c r="P15" s="9">
        <v>2</v>
      </c>
      <c r="Q15" s="10">
        <f t="shared" si="0"/>
        <v>0</v>
      </c>
      <c r="R15" s="9" t="s">
        <v>334</v>
      </c>
      <c r="S15" s="14">
        <f>SUM(P2:P99)</f>
        <v>198</v>
      </c>
      <c r="T15" s="14">
        <v>200</v>
      </c>
      <c r="U15" s="14">
        <f t="shared" si="1"/>
        <v>2.0202020202020203</v>
      </c>
    </row>
    <row r="16" spans="1:21" ht="46.5" x14ac:dyDescent="0.35">
      <c r="A16" s="3" t="s">
        <v>64</v>
      </c>
      <c r="B16" s="3" t="s">
        <v>83</v>
      </c>
      <c r="C16" s="5" t="s">
        <v>106</v>
      </c>
      <c r="D16" s="3"/>
      <c r="E16" s="3"/>
      <c r="F16" s="3">
        <v>0</v>
      </c>
      <c r="G16" s="3" t="s">
        <v>21</v>
      </c>
      <c r="H16" s="3" t="s">
        <v>94</v>
      </c>
      <c r="I16" s="3" t="s">
        <v>25</v>
      </c>
      <c r="J16" s="3" t="s">
        <v>26</v>
      </c>
      <c r="K16" s="3"/>
      <c r="L16" s="3"/>
      <c r="M16" s="3"/>
      <c r="N16" s="9"/>
      <c r="O16" s="9">
        <f>IF(N16=1,3,0)</f>
        <v>0</v>
      </c>
      <c r="P16" s="9">
        <v>1</v>
      </c>
      <c r="Q16" s="10">
        <f t="shared" si="0"/>
        <v>0</v>
      </c>
      <c r="R16" s="9" t="s">
        <v>335</v>
      </c>
      <c r="S16" s="14">
        <f>SUM(P2:P99)</f>
        <v>198</v>
      </c>
      <c r="T16" s="14">
        <v>200</v>
      </c>
      <c r="U16" s="14">
        <f t="shared" si="1"/>
        <v>1.0101010101010102</v>
      </c>
    </row>
    <row r="17" spans="1:21" ht="46.5" x14ac:dyDescent="0.35">
      <c r="A17" s="3" t="s">
        <v>64</v>
      </c>
      <c r="B17" s="3" t="s">
        <v>83</v>
      </c>
      <c r="C17" s="5" t="s">
        <v>107</v>
      </c>
      <c r="D17" s="3"/>
      <c r="E17" s="3"/>
      <c r="F17" s="3">
        <v>0</v>
      </c>
      <c r="G17" s="3" t="s">
        <v>21</v>
      </c>
      <c r="H17" s="3" t="s">
        <v>95</v>
      </c>
      <c r="I17" s="3" t="s">
        <v>122</v>
      </c>
      <c r="J17" s="3" t="s">
        <v>123</v>
      </c>
      <c r="K17" s="3" t="s">
        <v>124</v>
      </c>
      <c r="L17" s="3" t="s">
        <v>125</v>
      </c>
      <c r="M17" s="3"/>
      <c r="N17" s="9"/>
      <c r="O17" s="9">
        <f>IF(N17=1,3,IF(N17=2,2,IF(N17=3,1,0)))</f>
        <v>0</v>
      </c>
      <c r="P17" s="9">
        <v>3</v>
      </c>
      <c r="Q17" s="10">
        <f t="shared" si="0"/>
        <v>0</v>
      </c>
      <c r="R17" s="9" t="s">
        <v>333</v>
      </c>
      <c r="S17" s="14">
        <f>SUM(P2:P99)</f>
        <v>198</v>
      </c>
      <c r="T17" s="14">
        <v>200</v>
      </c>
      <c r="U17" s="14">
        <f t="shared" si="1"/>
        <v>3.0303030303030303</v>
      </c>
    </row>
    <row r="18" spans="1:21" ht="46.5" x14ac:dyDescent="0.35">
      <c r="A18" s="3" t="s">
        <v>64</v>
      </c>
      <c r="B18" s="3" t="s">
        <v>83</v>
      </c>
      <c r="C18" s="5" t="s">
        <v>108</v>
      </c>
      <c r="D18" s="3"/>
      <c r="E18" s="3"/>
      <c r="F18" s="3">
        <v>0</v>
      </c>
      <c r="G18" s="3" t="s">
        <v>21</v>
      </c>
      <c r="H18" s="3" t="s">
        <v>96</v>
      </c>
      <c r="I18" s="3" t="s">
        <v>25</v>
      </c>
      <c r="J18" s="3" t="s">
        <v>26</v>
      </c>
      <c r="K18" s="3"/>
      <c r="L18" s="3"/>
      <c r="M18" s="3"/>
      <c r="N18" s="9"/>
      <c r="O18" s="9">
        <f>IF(N18=1,3,0)</f>
        <v>0</v>
      </c>
      <c r="P18" s="9">
        <v>2</v>
      </c>
      <c r="Q18" s="10">
        <f t="shared" si="0"/>
        <v>0</v>
      </c>
      <c r="R18" s="9" t="s">
        <v>334</v>
      </c>
      <c r="S18" s="14">
        <f>SUM(P2:P99)</f>
        <v>198</v>
      </c>
      <c r="T18" s="14">
        <v>200</v>
      </c>
      <c r="U18" s="14">
        <f t="shared" si="1"/>
        <v>2.0202020202020203</v>
      </c>
    </row>
    <row r="19" spans="1:21" ht="46.5" x14ac:dyDescent="0.35">
      <c r="A19" s="3" t="s">
        <v>64</v>
      </c>
      <c r="B19" s="3" t="s">
        <v>83</v>
      </c>
      <c r="C19" s="5" t="s">
        <v>109</v>
      </c>
      <c r="D19" s="3"/>
      <c r="E19" s="3"/>
      <c r="F19" s="3">
        <v>0</v>
      </c>
      <c r="G19" s="3" t="s">
        <v>21</v>
      </c>
      <c r="H19" s="3" t="s">
        <v>97</v>
      </c>
      <c r="I19" s="3" t="s">
        <v>126</v>
      </c>
      <c r="J19" s="3" t="s">
        <v>127</v>
      </c>
      <c r="K19" s="3" t="s">
        <v>128</v>
      </c>
      <c r="L19" s="3" t="s">
        <v>129</v>
      </c>
      <c r="M19" s="3"/>
      <c r="N19" s="9"/>
      <c r="O19" s="9">
        <f>IF(N19=1,3,IF(N19=2,2,IF(N19=3,1,0)))</f>
        <v>0</v>
      </c>
      <c r="P19" s="9">
        <v>3</v>
      </c>
      <c r="Q19" s="10">
        <f t="shared" si="0"/>
        <v>0</v>
      </c>
      <c r="R19" s="9" t="s">
        <v>333</v>
      </c>
      <c r="S19" s="14">
        <f>SUM(P2:P99)</f>
        <v>198</v>
      </c>
      <c r="T19" s="14">
        <v>200</v>
      </c>
      <c r="U19" s="14">
        <f t="shared" si="1"/>
        <v>3.0303030303030303</v>
      </c>
    </row>
    <row r="20" spans="1:21" ht="31" x14ac:dyDescent="0.35">
      <c r="A20" s="3" t="s">
        <v>64</v>
      </c>
      <c r="B20" s="3" t="s">
        <v>83</v>
      </c>
      <c r="C20" s="5" t="s">
        <v>110</v>
      </c>
      <c r="D20" s="3"/>
      <c r="E20" s="3"/>
      <c r="F20" s="3">
        <v>0</v>
      </c>
      <c r="G20" s="3" t="s">
        <v>21</v>
      </c>
      <c r="H20" s="3" t="s">
        <v>98</v>
      </c>
      <c r="I20" s="3" t="s">
        <v>25</v>
      </c>
      <c r="J20" s="3" t="s">
        <v>26</v>
      </c>
      <c r="K20" s="3"/>
      <c r="L20" s="3"/>
      <c r="M20" s="3"/>
      <c r="N20" s="9"/>
      <c r="O20" s="9">
        <f>IF(N20=1,3,0)</f>
        <v>0</v>
      </c>
      <c r="P20" s="9">
        <v>2</v>
      </c>
      <c r="Q20" s="10">
        <f t="shared" si="0"/>
        <v>0</v>
      </c>
      <c r="R20" s="9" t="s">
        <v>334</v>
      </c>
      <c r="S20" s="14">
        <f>SUM(P2:P99)</f>
        <v>198</v>
      </c>
      <c r="T20" s="14">
        <v>200</v>
      </c>
      <c r="U20" s="14">
        <f t="shared" si="1"/>
        <v>2.0202020202020203</v>
      </c>
    </row>
    <row r="21" spans="1:21" ht="31" x14ac:dyDescent="0.35">
      <c r="A21" s="3" t="s">
        <v>64</v>
      </c>
      <c r="B21" s="3" t="s">
        <v>83</v>
      </c>
      <c r="C21" s="5" t="s">
        <v>111</v>
      </c>
      <c r="D21" s="3"/>
      <c r="E21" s="3" t="s">
        <v>110</v>
      </c>
      <c r="F21" s="3">
        <v>1</v>
      </c>
      <c r="G21" s="3" t="s">
        <v>21</v>
      </c>
      <c r="H21" s="3" t="s">
        <v>99</v>
      </c>
      <c r="I21" s="3" t="s">
        <v>130</v>
      </c>
      <c r="J21" s="3" t="s">
        <v>131</v>
      </c>
      <c r="K21" s="3" t="s">
        <v>132</v>
      </c>
      <c r="L21" s="3"/>
      <c r="M21" s="3"/>
      <c r="N21" s="9"/>
      <c r="O21" s="9">
        <f>IF(N21=3,3,IF(N21=2,2,2))</f>
        <v>2</v>
      </c>
      <c r="P21" s="9">
        <v>1</v>
      </c>
      <c r="Q21" s="10">
        <f t="shared" si="0"/>
        <v>0.67340067340067333</v>
      </c>
      <c r="R21" s="9" t="s">
        <v>335</v>
      </c>
      <c r="S21" s="14">
        <f>SUM(P2:P99)</f>
        <v>198</v>
      </c>
      <c r="T21" s="14">
        <v>200</v>
      </c>
      <c r="U21" s="14">
        <f t="shared" si="1"/>
        <v>1.0101010101010102</v>
      </c>
    </row>
    <row r="22" spans="1:21" ht="31" x14ac:dyDescent="0.35">
      <c r="A22" s="3" t="s">
        <v>64</v>
      </c>
      <c r="B22" s="3" t="s">
        <v>83</v>
      </c>
      <c r="C22" s="5" t="s">
        <v>112</v>
      </c>
      <c r="D22" s="3"/>
      <c r="E22" s="3"/>
      <c r="F22" s="3">
        <v>0</v>
      </c>
      <c r="G22" s="3" t="s">
        <v>21</v>
      </c>
      <c r="H22" s="3" t="s">
        <v>100</v>
      </c>
      <c r="I22" s="3" t="s">
        <v>56</v>
      </c>
      <c r="J22" s="3" t="s">
        <v>37</v>
      </c>
      <c r="K22" s="3" t="s">
        <v>49</v>
      </c>
      <c r="L22" s="3" t="s">
        <v>62</v>
      </c>
      <c r="M22" s="3" t="s">
        <v>46</v>
      </c>
      <c r="N22" s="9"/>
      <c r="O22" s="9">
        <f>IF(N22=1,3,IF(N22=2,2,IF(N22=3,1,IF(N22=5,3,0))))</f>
        <v>0</v>
      </c>
      <c r="P22" s="9">
        <v>3</v>
      </c>
      <c r="Q22" s="10">
        <f t="shared" si="0"/>
        <v>0</v>
      </c>
      <c r="R22" s="9" t="s">
        <v>333</v>
      </c>
      <c r="S22" s="14">
        <f>SUM(P2:P99)</f>
        <v>198</v>
      </c>
      <c r="T22" s="14">
        <v>200</v>
      </c>
      <c r="U22" s="14">
        <f t="shared" si="1"/>
        <v>3.0303030303030303</v>
      </c>
    </row>
    <row r="23" spans="1:21" ht="31" x14ac:dyDescent="0.35">
      <c r="A23" s="3" t="s">
        <v>64</v>
      </c>
      <c r="B23" s="3" t="s">
        <v>83</v>
      </c>
      <c r="C23" s="5" t="s">
        <v>113</v>
      </c>
      <c r="D23" s="3"/>
      <c r="E23" s="3"/>
      <c r="F23" s="3">
        <v>0</v>
      </c>
      <c r="G23" s="3" t="s">
        <v>21</v>
      </c>
      <c r="H23" s="3" t="s">
        <v>101</v>
      </c>
      <c r="I23" s="3" t="s">
        <v>45</v>
      </c>
      <c r="J23" s="3" t="s">
        <v>41</v>
      </c>
      <c r="K23" s="3" t="s">
        <v>133</v>
      </c>
      <c r="L23" s="3" t="s">
        <v>134</v>
      </c>
      <c r="M23" s="3"/>
      <c r="N23" s="9"/>
      <c r="O23" s="9">
        <f>IF(N23=1,3,IF(N23=2,2,IF(N23=3,1,0)))</f>
        <v>0</v>
      </c>
      <c r="P23" s="9">
        <v>2</v>
      </c>
      <c r="Q23" s="10">
        <f t="shared" si="0"/>
        <v>0</v>
      </c>
      <c r="R23" s="9" t="s">
        <v>334</v>
      </c>
      <c r="S23" s="14">
        <f>SUM(P2:P99)</f>
        <v>198</v>
      </c>
      <c r="T23" s="14">
        <v>200</v>
      </c>
      <c r="U23" s="14">
        <f t="shared" si="1"/>
        <v>2.0202020202020203</v>
      </c>
    </row>
    <row r="24" spans="1:21" ht="46.5" x14ac:dyDescent="0.35">
      <c r="A24" s="3" t="s">
        <v>64</v>
      </c>
      <c r="B24" s="3" t="s">
        <v>135</v>
      </c>
      <c r="C24" s="7" t="s">
        <v>136</v>
      </c>
      <c r="D24" s="4"/>
      <c r="E24" s="4"/>
      <c r="F24" s="3">
        <v>0</v>
      </c>
      <c r="G24" s="3" t="s">
        <v>21</v>
      </c>
      <c r="H24" s="3" t="s">
        <v>152</v>
      </c>
      <c r="I24" s="3" t="s">
        <v>75</v>
      </c>
      <c r="J24" s="3" t="s">
        <v>53</v>
      </c>
      <c r="K24" s="3" t="s">
        <v>63</v>
      </c>
      <c r="L24" s="8">
        <v>1</v>
      </c>
      <c r="M24" s="4"/>
      <c r="N24" s="9"/>
      <c r="O24" s="9">
        <f>IF(N24=4,3,IF(N24=3,2,IF(N24=2,1,0)))</f>
        <v>0</v>
      </c>
      <c r="P24" s="9">
        <v>2</v>
      </c>
      <c r="Q24" s="10">
        <f t="shared" si="0"/>
        <v>0</v>
      </c>
      <c r="R24" s="9" t="s">
        <v>334</v>
      </c>
      <c r="S24" s="14">
        <f>SUM(P2:P99)</f>
        <v>198</v>
      </c>
      <c r="T24" s="14">
        <v>200</v>
      </c>
      <c r="U24" s="14">
        <f t="shared" si="1"/>
        <v>2.0202020202020203</v>
      </c>
    </row>
    <row r="25" spans="1:21" ht="31" x14ac:dyDescent="0.35">
      <c r="A25" s="3" t="s">
        <v>64</v>
      </c>
      <c r="B25" s="3" t="s">
        <v>135</v>
      </c>
      <c r="C25" s="7" t="s">
        <v>137</v>
      </c>
      <c r="D25" s="4"/>
      <c r="E25" s="4"/>
      <c r="F25" s="3">
        <v>0</v>
      </c>
      <c r="G25" s="3" t="s">
        <v>21</v>
      </c>
      <c r="H25" s="3" t="s">
        <v>153</v>
      </c>
      <c r="I25" s="3" t="s">
        <v>25</v>
      </c>
      <c r="J25" s="3" t="s">
        <v>26</v>
      </c>
      <c r="K25" s="4"/>
      <c r="L25" s="4"/>
      <c r="M25" s="4"/>
      <c r="N25" s="9"/>
      <c r="O25" s="9">
        <f>IF(N25=1,3,0)</f>
        <v>0</v>
      </c>
      <c r="P25" s="9">
        <v>2</v>
      </c>
      <c r="Q25" s="10">
        <f t="shared" si="0"/>
        <v>0</v>
      </c>
      <c r="R25" s="9" t="s">
        <v>334</v>
      </c>
      <c r="S25" s="14">
        <f>SUM(P2:P99)</f>
        <v>198</v>
      </c>
      <c r="T25" s="14">
        <v>200</v>
      </c>
      <c r="U25" s="14">
        <f t="shared" si="1"/>
        <v>2.0202020202020203</v>
      </c>
    </row>
    <row r="26" spans="1:21" ht="62" x14ac:dyDescent="0.35">
      <c r="A26" s="3" t="s">
        <v>64</v>
      </c>
      <c r="B26" s="3" t="s">
        <v>135</v>
      </c>
      <c r="C26" s="7" t="s">
        <v>138</v>
      </c>
      <c r="D26" s="4"/>
      <c r="E26" s="4"/>
      <c r="F26" s="3">
        <v>0</v>
      </c>
      <c r="G26" s="3" t="s">
        <v>21</v>
      </c>
      <c r="H26" s="3" t="s">
        <v>154</v>
      </c>
      <c r="I26" s="3" t="s">
        <v>58</v>
      </c>
      <c r="J26" s="3" t="s">
        <v>59</v>
      </c>
      <c r="K26" s="3" t="s">
        <v>60</v>
      </c>
      <c r="L26" s="4"/>
      <c r="M26" s="4"/>
      <c r="N26" s="9"/>
      <c r="O26" s="9">
        <f>IF(N26=1,3,IF(N26=2,2,0))</f>
        <v>0</v>
      </c>
      <c r="P26" s="9">
        <v>3</v>
      </c>
      <c r="Q26" s="10">
        <f t="shared" si="0"/>
        <v>0</v>
      </c>
      <c r="R26" s="9" t="s">
        <v>333</v>
      </c>
      <c r="S26" s="14">
        <f>SUM(P2:P99)</f>
        <v>198</v>
      </c>
      <c r="T26" s="14">
        <v>200</v>
      </c>
      <c r="U26" s="14">
        <f t="shared" si="1"/>
        <v>3.0303030303030303</v>
      </c>
    </row>
    <row r="27" spans="1:21" ht="46.5" x14ac:dyDescent="0.35">
      <c r="A27" s="3" t="s">
        <v>64</v>
      </c>
      <c r="B27" s="3" t="s">
        <v>135</v>
      </c>
      <c r="C27" s="7" t="s">
        <v>139</v>
      </c>
      <c r="D27" s="4"/>
      <c r="E27" s="4"/>
      <c r="F27" s="3">
        <v>0</v>
      </c>
      <c r="G27" s="3" t="s">
        <v>21</v>
      </c>
      <c r="H27" s="3" t="s">
        <v>155</v>
      </c>
      <c r="I27" s="3" t="s">
        <v>75</v>
      </c>
      <c r="J27" s="3" t="s">
        <v>53</v>
      </c>
      <c r="K27" s="3" t="s">
        <v>63</v>
      </c>
      <c r="L27" s="8">
        <v>1</v>
      </c>
      <c r="M27" s="4"/>
      <c r="N27" s="9"/>
      <c r="O27" s="9">
        <f>IF(N27=4,3,IF(N27=3,2,IF(N27=2,1,0)))</f>
        <v>0</v>
      </c>
      <c r="P27" s="9">
        <v>3</v>
      </c>
      <c r="Q27" s="10">
        <f t="shared" si="0"/>
        <v>0</v>
      </c>
      <c r="R27" s="9" t="s">
        <v>333</v>
      </c>
      <c r="S27" s="14">
        <f>SUM(P2:P99)</f>
        <v>198</v>
      </c>
      <c r="T27" s="14">
        <v>200</v>
      </c>
      <c r="U27" s="14">
        <f t="shared" si="1"/>
        <v>3.0303030303030303</v>
      </c>
    </row>
    <row r="28" spans="1:21" ht="46.5" x14ac:dyDescent="0.35">
      <c r="A28" s="3" t="s">
        <v>64</v>
      </c>
      <c r="B28" s="3" t="s">
        <v>135</v>
      </c>
      <c r="C28" s="7" t="s">
        <v>140</v>
      </c>
      <c r="D28" s="4"/>
      <c r="E28" s="4"/>
      <c r="F28" s="3">
        <v>0</v>
      </c>
      <c r="G28" s="3" t="s">
        <v>21</v>
      </c>
      <c r="H28" s="3" t="s">
        <v>156</v>
      </c>
      <c r="I28" s="3" t="s">
        <v>53</v>
      </c>
      <c r="J28" s="3" t="s">
        <v>63</v>
      </c>
      <c r="K28" s="3" t="s">
        <v>168</v>
      </c>
      <c r="L28" s="8">
        <v>1</v>
      </c>
      <c r="M28" s="4"/>
      <c r="N28" s="9"/>
      <c r="O28" s="9">
        <f>IF(N28=4,3,IF(N28=3,2,IF(N28=2,1,0)))</f>
        <v>0</v>
      </c>
      <c r="P28" s="9">
        <v>3</v>
      </c>
      <c r="Q28" s="10">
        <f t="shared" si="0"/>
        <v>0</v>
      </c>
      <c r="R28" s="9" t="s">
        <v>333</v>
      </c>
      <c r="S28" s="14">
        <f>SUM(P2:P99)</f>
        <v>198</v>
      </c>
      <c r="T28" s="14">
        <v>200</v>
      </c>
      <c r="U28" s="14">
        <f t="shared" si="1"/>
        <v>3.0303030303030303</v>
      </c>
    </row>
    <row r="29" spans="1:21" ht="31" x14ac:dyDescent="0.35">
      <c r="A29" s="3" t="s">
        <v>64</v>
      </c>
      <c r="B29" s="3" t="s">
        <v>135</v>
      </c>
      <c r="C29" s="7" t="s">
        <v>141</v>
      </c>
      <c r="D29" s="4"/>
      <c r="E29" s="4"/>
      <c r="F29" s="3">
        <v>0</v>
      </c>
      <c r="G29" s="3" t="s">
        <v>21</v>
      </c>
      <c r="H29" s="3" t="s">
        <v>157</v>
      </c>
      <c r="I29" s="3" t="s">
        <v>25</v>
      </c>
      <c r="J29" s="3" t="s">
        <v>26</v>
      </c>
      <c r="K29" s="4"/>
      <c r="L29" s="4"/>
      <c r="M29" s="4"/>
      <c r="N29" s="9"/>
      <c r="O29" s="9">
        <f>IF(N29=1,3,0)</f>
        <v>0</v>
      </c>
      <c r="P29" s="9">
        <v>1</v>
      </c>
      <c r="Q29" s="10">
        <f t="shared" si="0"/>
        <v>0</v>
      </c>
      <c r="R29" s="9" t="s">
        <v>335</v>
      </c>
      <c r="S29" s="14">
        <f>SUM(P2:P99)</f>
        <v>198</v>
      </c>
      <c r="T29" s="14">
        <v>200</v>
      </c>
      <c r="U29" s="14">
        <f t="shared" si="1"/>
        <v>1.0101010101010102</v>
      </c>
    </row>
    <row r="30" spans="1:21" x14ac:dyDescent="0.35">
      <c r="A30" s="3" t="s">
        <v>64</v>
      </c>
      <c r="B30" s="3" t="s">
        <v>135</v>
      </c>
      <c r="C30" s="7" t="s">
        <v>142</v>
      </c>
      <c r="D30" s="4"/>
      <c r="E30" s="4"/>
      <c r="F30" s="3">
        <v>0</v>
      </c>
      <c r="G30" s="3" t="s">
        <v>21</v>
      </c>
      <c r="H30" s="3" t="s">
        <v>158</v>
      </c>
      <c r="I30" s="3" t="s">
        <v>169</v>
      </c>
      <c r="J30" s="3" t="s">
        <v>29</v>
      </c>
      <c r="K30" s="3" t="s">
        <v>40</v>
      </c>
      <c r="L30" s="4" t="s">
        <v>28</v>
      </c>
      <c r="M30" s="4"/>
      <c r="N30" s="9"/>
      <c r="O30" s="9">
        <f>IF(N30=4,3,IF(N30=2,1,IF(N30=3,2,0)))</f>
        <v>0</v>
      </c>
      <c r="P30" s="9">
        <v>2</v>
      </c>
      <c r="Q30" s="10">
        <f t="shared" si="0"/>
        <v>0</v>
      </c>
      <c r="R30" s="9" t="s">
        <v>334</v>
      </c>
      <c r="S30" s="14">
        <f>SUM(P2:P99)</f>
        <v>198</v>
      </c>
      <c r="T30" s="14">
        <v>200</v>
      </c>
      <c r="U30" s="14">
        <f t="shared" si="1"/>
        <v>2.0202020202020203</v>
      </c>
    </row>
    <row r="31" spans="1:21" ht="31" x14ac:dyDescent="0.35">
      <c r="A31" s="3" t="s">
        <v>64</v>
      </c>
      <c r="B31" s="3" t="s">
        <v>135</v>
      </c>
      <c r="C31" s="7" t="s">
        <v>143</v>
      </c>
      <c r="D31" s="4"/>
      <c r="E31" s="4"/>
      <c r="F31" s="3">
        <v>0</v>
      </c>
      <c r="G31" s="3" t="s">
        <v>21</v>
      </c>
      <c r="H31" s="3" t="s">
        <v>159</v>
      </c>
      <c r="I31" s="3" t="s">
        <v>25</v>
      </c>
      <c r="J31" s="3" t="s">
        <v>26</v>
      </c>
      <c r="K31" s="4"/>
      <c r="L31" s="4"/>
      <c r="M31" s="4"/>
      <c r="N31" s="9"/>
      <c r="O31" s="9">
        <f>IF(N31=1,3,0)</f>
        <v>0</v>
      </c>
      <c r="P31" s="9">
        <v>1</v>
      </c>
      <c r="Q31" s="10">
        <f t="shared" si="0"/>
        <v>0</v>
      </c>
      <c r="R31" s="9" t="s">
        <v>335</v>
      </c>
      <c r="S31" s="14">
        <f>SUM(P2:P99)</f>
        <v>198</v>
      </c>
      <c r="T31" s="14">
        <v>200</v>
      </c>
      <c r="U31" s="14">
        <f t="shared" si="1"/>
        <v>1.0101010101010102</v>
      </c>
    </row>
    <row r="32" spans="1:21" x14ac:dyDescent="0.35">
      <c r="A32" s="3" t="s">
        <v>64</v>
      </c>
      <c r="B32" s="3" t="s">
        <v>135</v>
      </c>
      <c r="C32" s="7" t="s">
        <v>144</v>
      </c>
      <c r="D32" s="4"/>
      <c r="E32" s="4"/>
      <c r="F32" s="3">
        <v>0</v>
      </c>
      <c r="G32" s="3" t="s">
        <v>27</v>
      </c>
      <c r="H32" s="3" t="s">
        <v>160</v>
      </c>
      <c r="I32" s="4"/>
      <c r="J32" s="4"/>
      <c r="K32" s="4"/>
      <c r="L32" s="4"/>
      <c r="M32" s="4"/>
      <c r="N32" s="9"/>
      <c r="O32" s="9"/>
      <c r="P32" s="9"/>
      <c r="Q32" s="10"/>
      <c r="R32" s="9"/>
      <c r="S32" s="14"/>
      <c r="T32" s="14"/>
      <c r="U32" s="14"/>
    </row>
    <row r="33" spans="1:21" x14ac:dyDescent="0.35">
      <c r="A33" s="3" t="s">
        <v>64</v>
      </c>
      <c r="B33" s="3" t="s">
        <v>135</v>
      </c>
      <c r="C33" s="7" t="s">
        <v>145</v>
      </c>
      <c r="D33" s="4"/>
      <c r="E33" s="4" t="s">
        <v>144</v>
      </c>
      <c r="F33" s="3">
        <v>1</v>
      </c>
      <c r="G33" s="3" t="s">
        <v>21</v>
      </c>
      <c r="H33" s="3" t="s">
        <v>161</v>
      </c>
      <c r="I33" s="3" t="s">
        <v>25</v>
      </c>
      <c r="J33" s="3" t="s">
        <v>26</v>
      </c>
      <c r="K33" s="4"/>
      <c r="L33" s="4"/>
      <c r="M33" s="4"/>
      <c r="N33" s="9"/>
      <c r="O33" s="9">
        <f>IF(N31=2,0,IF(N33=1,3,0))</f>
        <v>0</v>
      </c>
      <c r="P33" s="9">
        <v>2</v>
      </c>
      <c r="Q33" s="10">
        <f t="shared" si="0"/>
        <v>0</v>
      </c>
      <c r="R33" s="9" t="s">
        <v>334</v>
      </c>
      <c r="S33" s="14">
        <f>SUM(P2:P99)</f>
        <v>198</v>
      </c>
      <c r="T33" s="14">
        <v>200</v>
      </c>
      <c r="U33" s="14">
        <f t="shared" si="1"/>
        <v>2.0202020202020203</v>
      </c>
    </row>
    <row r="34" spans="1:21" ht="31" x14ac:dyDescent="0.35">
      <c r="A34" s="3" t="s">
        <v>64</v>
      </c>
      <c r="B34" s="3" t="s">
        <v>135</v>
      </c>
      <c r="C34" s="7" t="s">
        <v>146</v>
      </c>
      <c r="D34" s="4"/>
      <c r="E34" s="4" t="s">
        <v>144</v>
      </c>
      <c r="F34" s="3">
        <v>1</v>
      </c>
      <c r="G34" s="3" t="s">
        <v>21</v>
      </c>
      <c r="H34" s="3" t="s">
        <v>162</v>
      </c>
      <c r="I34" s="3" t="s">
        <v>170</v>
      </c>
      <c r="J34" s="3" t="s">
        <v>29</v>
      </c>
      <c r="K34" s="3" t="s">
        <v>40</v>
      </c>
      <c r="L34" s="4" t="s">
        <v>28</v>
      </c>
      <c r="M34" s="4"/>
      <c r="N34" s="9"/>
      <c r="O34" s="9">
        <f>IF(N31=2,0,IF(N34=4,3,IF(N34=2,1,IF(N34=3,3,0))))</f>
        <v>0</v>
      </c>
      <c r="P34" s="9">
        <v>2</v>
      </c>
      <c r="Q34" s="10">
        <f t="shared" si="0"/>
        <v>0</v>
      </c>
      <c r="R34" s="9" t="s">
        <v>334</v>
      </c>
      <c r="S34" s="14">
        <f>SUM(P2:P99)</f>
        <v>198</v>
      </c>
      <c r="T34" s="14">
        <v>200</v>
      </c>
      <c r="U34" s="14">
        <f t="shared" si="1"/>
        <v>2.0202020202020203</v>
      </c>
    </row>
    <row r="35" spans="1:21" ht="31" x14ac:dyDescent="0.35">
      <c r="A35" s="3" t="s">
        <v>64</v>
      </c>
      <c r="B35" s="3" t="s">
        <v>135</v>
      </c>
      <c r="C35" s="7" t="s">
        <v>147</v>
      </c>
      <c r="D35" s="4"/>
      <c r="E35" s="4" t="s">
        <v>144</v>
      </c>
      <c r="F35" s="3">
        <v>1</v>
      </c>
      <c r="G35" s="3" t="s">
        <v>21</v>
      </c>
      <c r="H35" s="3" t="s">
        <v>163</v>
      </c>
      <c r="I35" s="3" t="s">
        <v>170</v>
      </c>
      <c r="J35" s="3" t="s">
        <v>29</v>
      </c>
      <c r="K35" s="3" t="s">
        <v>40</v>
      </c>
      <c r="L35" s="4" t="s">
        <v>28</v>
      </c>
      <c r="M35" s="4"/>
      <c r="N35" s="9"/>
      <c r="O35" s="9">
        <f>IF(N31=2,0,IF(N35=4,3,IF(N35=2,1,IF(N35=3,3,0))))</f>
        <v>0</v>
      </c>
      <c r="P35" s="9">
        <v>2</v>
      </c>
      <c r="Q35" s="10">
        <f t="shared" si="0"/>
        <v>0</v>
      </c>
      <c r="R35" s="9" t="s">
        <v>334</v>
      </c>
      <c r="S35" s="14">
        <f>SUM(P2:P99)</f>
        <v>198</v>
      </c>
      <c r="T35" s="14">
        <v>200</v>
      </c>
      <c r="U35" s="14">
        <f t="shared" si="1"/>
        <v>2.0202020202020203</v>
      </c>
    </row>
    <row r="36" spans="1:21" ht="31" x14ac:dyDescent="0.35">
      <c r="A36" s="3" t="s">
        <v>64</v>
      </c>
      <c r="B36" s="3" t="s">
        <v>135</v>
      </c>
      <c r="C36" s="7" t="s">
        <v>148</v>
      </c>
      <c r="D36" s="4"/>
      <c r="E36" s="4"/>
      <c r="F36" s="3">
        <v>0</v>
      </c>
      <c r="G36" s="3" t="s">
        <v>21</v>
      </c>
      <c r="H36" s="3" t="s">
        <v>164</v>
      </c>
      <c r="I36" s="3" t="s">
        <v>25</v>
      </c>
      <c r="J36" s="3" t="s">
        <v>26</v>
      </c>
      <c r="K36" s="4"/>
      <c r="L36" s="4"/>
      <c r="M36" s="4"/>
      <c r="N36" s="9"/>
      <c r="O36" s="9">
        <f>IF(N36=1,3,0)</f>
        <v>0</v>
      </c>
      <c r="P36" s="9">
        <v>2</v>
      </c>
      <c r="Q36" s="10">
        <f t="shared" si="0"/>
        <v>0</v>
      </c>
      <c r="R36" s="9" t="s">
        <v>334</v>
      </c>
      <c r="S36" s="14">
        <f>SUM(P2:P99)</f>
        <v>198</v>
      </c>
      <c r="T36" s="14">
        <v>200</v>
      </c>
      <c r="U36" s="14">
        <f t="shared" si="1"/>
        <v>2.0202020202020203</v>
      </c>
    </row>
    <row r="37" spans="1:21" x14ac:dyDescent="0.35">
      <c r="A37" s="3" t="s">
        <v>64</v>
      </c>
      <c r="B37" s="3" t="s">
        <v>135</v>
      </c>
      <c r="C37" s="7" t="s">
        <v>149</v>
      </c>
      <c r="D37" s="4"/>
      <c r="E37" s="4" t="s">
        <v>148</v>
      </c>
      <c r="F37" s="3">
        <v>1</v>
      </c>
      <c r="G37" s="3" t="s">
        <v>21</v>
      </c>
      <c r="H37" s="3" t="s">
        <v>165</v>
      </c>
      <c r="I37" s="3" t="s">
        <v>171</v>
      </c>
      <c r="J37" s="4" t="s">
        <v>172</v>
      </c>
      <c r="K37" s="4" t="s">
        <v>173</v>
      </c>
      <c r="L37" s="4"/>
      <c r="M37" s="4"/>
      <c r="N37" s="9"/>
      <c r="O37" s="9">
        <f>IF(N36=2,0,IF(N37=1,3,IF(N37=2,2,IF(N37=3,1,0))))</f>
        <v>0</v>
      </c>
      <c r="P37" s="9">
        <v>2</v>
      </c>
      <c r="Q37" s="10">
        <f t="shared" si="0"/>
        <v>0</v>
      </c>
      <c r="R37" s="9" t="s">
        <v>334</v>
      </c>
      <c r="S37" s="14">
        <f>SUM(P2:P99)</f>
        <v>198</v>
      </c>
      <c r="T37" s="14">
        <v>200</v>
      </c>
      <c r="U37" s="14">
        <f t="shared" si="1"/>
        <v>2.0202020202020203</v>
      </c>
    </row>
    <row r="38" spans="1:21" x14ac:dyDescent="0.35">
      <c r="A38" s="3" t="s">
        <v>64</v>
      </c>
      <c r="B38" s="3" t="s">
        <v>135</v>
      </c>
      <c r="C38" s="7" t="s">
        <v>150</v>
      </c>
      <c r="D38" s="4"/>
      <c r="E38" s="4" t="s">
        <v>148</v>
      </c>
      <c r="F38" s="3">
        <v>1</v>
      </c>
      <c r="G38" s="3" t="s">
        <v>21</v>
      </c>
      <c r="H38" s="3" t="s">
        <v>166</v>
      </c>
      <c r="I38" s="3" t="s">
        <v>170</v>
      </c>
      <c r="J38" s="3" t="s">
        <v>29</v>
      </c>
      <c r="K38" s="3" t="s">
        <v>40</v>
      </c>
      <c r="L38" s="4" t="s">
        <v>28</v>
      </c>
      <c r="M38" s="4"/>
      <c r="N38" s="9"/>
      <c r="O38" s="9">
        <f>IF(N36=2,0,IF(N38=4,3,IF(N38=3,3,IF(N38=2,1,0))))</f>
        <v>0</v>
      </c>
      <c r="P38" s="9">
        <v>2</v>
      </c>
      <c r="Q38" s="10">
        <f t="shared" si="0"/>
        <v>0</v>
      </c>
      <c r="R38" s="9" t="s">
        <v>334</v>
      </c>
      <c r="S38" s="14">
        <f>SUM(P2:P99)</f>
        <v>198</v>
      </c>
      <c r="T38" s="14">
        <v>200</v>
      </c>
      <c r="U38" s="14">
        <f t="shared" si="1"/>
        <v>2.0202020202020203</v>
      </c>
    </row>
    <row r="39" spans="1:21" ht="31" x14ac:dyDescent="0.35">
      <c r="A39" s="3" t="s">
        <v>64</v>
      </c>
      <c r="B39" s="3" t="s">
        <v>135</v>
      </c>
      <c r="C39" s="7" t="s">
        <v>151</v>
      </c>
      <c r="D39" s="4"/>
      <c r="E39" s="4"/>
      <c r="F39" s="3">
        <v>0</v>
      </c>
      <c r="G39" s="3" t="s">
        <v>21</v>
      </c>
      <c r="H39" s="3" t="s">
        <v>167</v>
      </c>
      <c r="I39" s="3" t="s">
        <v>25</v>
      </c>
      <c r="J39" s="3" t="s">
        <v>26</v>
      </c>
      <c r="K39" s="4"/>
      <c r="L39" s="4"/>
      <c r="M39" s="4"/>
      <c r="N39" s="9"/>
      <c r="O39" s="9">
        <f>IF(N39=1,3,0)</f>
        <v>0</v>
      </c>
      <c r="P39" s="9">
        <v>1</v>
      </c>
      <c r="Q39" s="10">
        <f t="shared" si="0"/>
        <v>0</v>
      </c>
      <c r="R39" s="9" t="s">
        <v>335</v>
      </c>
      <c r="S39" s="14">
        <f>SUM(P2:P99)</f>
        <v>198</v>
      </c>
      <c r="T39" s="14">
        <v>200</v>
      </c>
      <c r="U39" s="14">
        <f t="shared" si="1"/>
        <v>1.0101010101010102</v>
      </c>
    </row>
    <row r="40" spans="1:21" ht="31" x14ac:dyDescent="0.35">
      <c r="A40" s="3" t="s">
        <v>64</v>
      </c>
      <c r="B40" s="3" t="s">
        <v>174</v>
      </c>
      <c r="C40" s="7" t="s">
        <v>175</v>
      </c>
      <c r="D40" s="4"/>
      <c r="E40" s="4"/>
      <c r="F40" s="3">
        <v>0</v>
      </c>
      <c r="G40" s="3" t="s">
        <v>21</v>
      </c>
      <c r="H40" s="3" t="s">
        <v>188</v>
      </c>
      <c r="I40" s="3" t="s">
        <v>25</v>
      </c>
      <c r="J40" s="3" t="s">
        <v>26</v>
      </c>
      <c r="K40" s="4"/>
      <c r="L40" s="4"/>
      <c r="M40" s="4"/>
      <c r="N40" s="9"/>
      <c r="O40" s="9">
        <f>IF(N40=1,3,0)</f>
        <v>0</v>
      </c>
      <c r="P40" s="9">
        <v>2</v>
      </c>
      <c r="Q40" s="10">
        <f t="shared" si="0"/>
        <v>0</v>
      </c>
      <c r="R40" s="9" t="s">
        <v>334</v>
      </c>
      <c r="S40" s="14">
        <f>SUM(P2:P99)</f>
        <v>198</v>
      </c>
      <c r="T40" s="14">
        <v>200</v>
      </c>
      <c r="U40" s="14">
        <f t="shared" si="1"/>
        <v>2.0202020202020203</v>
      </c>
    </row>
    <row r="41" spans="1:21" ht="31" x14ac:dyDescent="0.35">
      <c r="A41" s="3" t="s">
        <v>64</v>
      </c>
      <c r="B41" s="3" t="s">
        <v>174</v>
      </c>
      <c r="C41" s="7" t="s">
        <v>176</v>
      </c>
      <c r="D41" s="4"/>
      <c r="E41" s="4"/>
      <c r="F41" s="3">
        <v>0</v>
      </c>
      <c r="G41" s="3" t="s">
        <v>21</v>
      </c>
      <c r="H41" s="3" t="s">
        <v>189</v>
      </c>
      <c r="I41" s="3" t="s">
        <v>53</v>
      </c>
      <c r="J41" s="3" t="s">
        <v>63</v>
      </c>
      <c r="K41" s="3" t="s">
        <v>168</v>
      </c>
      <c r="L41" s="8">
        <v>1</v>
      </c>
      <c r="M41" s="4"/>
      <c r="N41" s="9"/>
      <c r="O41" s="9">
        <f>IF(N41=4,3,IF(N41=3,2,IF(N41=2,1,0)))</f>
        <v>0</v>
      </c>
      <c r="P41" s="9">
        <v>2</v>
      </c>
      <c r="Q41" s="10">
        <f t="shared" si="0"/>
        <v>0</v>
      </c>
      <c r="R41" s="9" t="s">
        <v>334</v>
      </c>
      <c r="S41" s="14">
        <f>SUM(P2:P99)</f>
        <v>198</v>
      </c>
      <c r="T41" s="14">
        <v>200</v>
      </c>
      <c r="U41" s="14">
        <f t="shared" si="1"/>
        <v>2.0202020202020203</v>
      </c>
    </row>
    <row r="42" spans="1:21" x14ac:dyDescent="0.35">
      <c r="A42" s="3" t="s">
        <v>64</v>
      </c>
      <c r="B42" s="3" t="s">
        <v>174</v>
      </c>
      <c r="C42" s="7" t="s">
        <v>177</v>
      </c>
      <c r="D42" s="4"/>
      <c r="E42" s="4"/>
      <c r="F42" s="3">
        <v>0</v>
      </c>
      <c r="G42" s="3" t="s">
        <v>21</v>
      </c>
      <c r="H42" s="3" t="s">
        <v>190</v>
      </c>
      <c r="I42" s="3" t="s">
        <v>201</v>
      </c>
      <c r="J42" s="4" t="s">
        <v>202</v>
      </c>
      <c r="K42" s="4" t="s">
        <v>40</v>
      </c>
      <c r="L42" s="4"/>
      <c r="M42" s="4"/>
      <c r="N42" s="9"/>
      <c r="O42" s="9">
        <f>IF(N42=3,3,IF(N42=2,2,0))</f>
        <v>0</v>
      </c>
      <c r="P42" s="9">
        <v>1</v>
      </c>
      <c r="Q42" s="10">
        <f t="shared" si="0"/>
        <v>0</v>
      </c>
      <c r="R42" s="9" t="s">
        <v>335</v>
      </c>
      <c r="S42" s="14">
        <f>SUM(P2:P99)</f>
        <v>198</v>
      </c>
      <c r="T42" s="14">
        <v>200</v>
      </c>
      <c r="U42" s="14">
        <f t="shared" si="1"/>
        <v>1.0101010101010102</v>
      </c>
    </row>
    <row r="43" spans="1:21" x14ac:dyDescent="0.35">
      <c r="A43" s="3" t="s">
        <v>64</v>
      </c>
      <c r="B43" s="3" t="s">
        <v>174</v>
      </c>
      <c r="C43" s="7" t="s">
        <v>178</v>
      </c>
      <c r="D43" s="4"/>
      <c r="E43" s="4"/>
      <c r="F43" s="3">
        <v>0</v>
      </c>
      <c r="G43" s="3" t="s">
        <v>27</v>
      </c>
      <c r="H43" s="3" t="s">
        <v>191</v>
      </c>
      <c r="I43" s="4"/>
      <c r="J43" s="4"/>
      <c r="K43" s="4"/>
      <c r="L43" s="4"/>
      <c r="M43" s="4"/>
      <c r="N43" s="9"/>
      <c r="O43" s="9"/>
      <c r="P43" s="9"/>
      <c r="Q43" s="10"/>
      <c r="R43" s="9"/>
      <c r="S43" s="14"/>
      <c r="T43" s="14"/>
      <c r="U43" s="14"/>
    </row>
    <row r="44" spans="1:21" x14ac:dyDescent="0.35">
      <c r="A44" s="3" t="s">
        <v>64</v>
      </c>
      <c r="B44" s="3" t="s">
        <v>174</v>
      </c>
      <c r="C44" s="7" t="s">
        <v>179</v>
      </c>
      <c r="D44" s="4"/>
      <c r="E44" s="4" t="s">
        <v>178</v>
      </c>
      <c r="F44" s="3">
        <v>1</v>
      </c>
      <c r="G44" s="3" t="s">
        <v>21</v>
      </c>
      <c r="H44" s="3" t="s">
        <v>192</v>
      </c>
      <c r="I44" s="3" t="s">
        <v>25</v>
      </c>
      <c r="J44" s="3" t="s">
        <v>26</v>
      </c>
      <c r="K44" s="4"/>
      <c r="L44" s="4"/>
      <c r="M44" s="4"/>
      <c r="N44" s="9"/>
      <c r="O44" s="9">
        <f>IF(N44=1,3,0)</f>
        <v>0</v>
      </c>
      <c r="P44" s="9">
        <v>2</v>
      </c>
      <c r="Q44" s="10">
        <f t="shared" si="0"/>
        <v>0</v>
      </c>
      <c r="R44" s="9" t="s">
        <v>334</v>
      </c>
      <c r="S44" s="14">
        <f>SUM(P2:P99)</f>
        <v>198</v>
      </c>
      <c r="T44" s="14">
        <v>200</v>
      </c>
      <c r="U44" s="14">
        <f t="shared" si="1"/>
        <v>2.0202020202020203</v>
      </c>
    </row>
    <row r="45" spans="1:21" x14ac:dyDescent="0.35">
      <c r="A45" s="3" t="s">
        <v>64</v>
      </c>
      <c r="B45" s="3" t="s">
        <v>174</v>
      </c>
      <c r="C45" s="7" t="s">
        <v>180</v>
      </c>
      <c r="D45" s="4"/>
      <c r="E45" s="4" t="s">
        <v>178</v>
      </c>
      <c r="F45" s="3">
        <v>1</v>
      </c>
      <c r="G45" s="3" t="s">
        <v>21</v>
      </c>
      <c r="H45" s="3" t="s">
        <v>193</v>
      </c>
      <c r="I45" s="3" t="s">
        <v>25</v>
      </c>
      <c r="J45" s="3" t="s">
        <v>26</v>
      </c>
      <c r="K45" s="4"/>
      <c r="L45" s="4"/>
      <c r="M45" s="4"/>
      <c r="N45" s="9"/>
      <c r="O45" s="9">
        <f>IF(N45=1,3,0)</f>
        <v>0</v>
      </c>
      <c r="P45" s="9">
        <v>2</v>
      </c>
      <c r="Q45" s="10">
        <f t="shared" si="0"/>
        <v>0</v>
      </c>
      <c r="R45" s="9" t="s">
        <v>334</v>
      </c>
      <c r="S45" s="14">
        <f>SUM(P2:P99)</f>
        <v>198</v>
      </c>
      <c r="T45" s="14">
        <v>200</v>
      </c>
      <c r="U45" s="14">
        <f t="shared" si="1"/>
        <v>2.0202020202020203</v>
      </c>
    </row>
    <row r="46" spans="1:21" ht="46.5" x14ac:dyDescent="0.35">
      <c r="A46" s="3" t="s">
        <v>64</v>
      </c>
      <c r="B46" s="3" t="s">
        <v>174</v>
      </c>
      <c r="C46" s="7" t="s">
        <v>181</v>
      </c>
      <c r="D46" s="4"/>
      <c r="E46" s="4"/>
      <c r="F46" s="3">
        <v>0</v>
      </c>
      <c r="G46" s="3" t="s">
        <v>21</v>
      </c>
      <c r="H46" s="3" t="s">
        <v>194</v>
      </c>
      <c r="I46" s="3" t="s">
        <v>25</v>
      </c>
      <c r="J46" s="3" t="s">
        <v>26</v>
      </c>
      <c r="K46" s="4"/>
      <c r="L46" s="4"/>
      <c r="M46" s="4"/>
      <c r="N46" s="9"/>
      <c r="O46" s="9">
        <f>IF(N46=1,3,0)</f>
        <v>0</v>
      </c>
      <c r="P46" s="9">
        <v>1</v>
      </c>
      <c r="Q46" s="10">
        <f t="shared" si="0"/>
        <v>0</v>
      </c>
      <c r="R46" s="9" t="s">
        <v>335</v>
      </c>
      <c r="S46" s="14">
        <f>SUM(P2:P99)</f>
        <v>198</v>
      </c>
      <c r="T46" s="14">
        <v>200</v>
      </c>
      <c r="U46" s="14">
        <f t="shared" si="1"/>
        <v>1.0101010101010102</v>
      </c>
    </row>
    <row r="47" spans="1:21" ht="31" x14ac:dyDescent="0.35">
      <c r="A47" s="3" t="s">
        <v>64</v>
      </c>
      <c r="B47" s="3" t="s">
        <v>174</v>
      </c>
      <c r="C47" s="7" t="s">
        <v>182</v>
      </c>
      <c r="D47" s="4"/>
      <c r="E47" s="4"/>
      <c r="F47" s="3">
        <v>0</v>
      </c>
      <c r="G47" s="3" t="s">
        <v>21</v>
      </c>
      <c r="H47" s="3" t="s">
        <v>195</v>
      </c>
      <c r="I47" s="3" t="s">
        <v>58</v>
      </c>
      <c r="J47" s="3" t="s">
        <v>59</v>
      </c>
      <c r="K47" s="3" t="s">
        <v>60</v>
      </c>
      <c r="L47" s="4"/>
      <c r="M47" s="4"/>
      <c r="N47" s="9"/>
      <c r="O47" s="9">
        <f>IF(N47=1,3,IF(N47=2,2,0))</f>
        <v>0</v>
      </c>
      <c r="P47" s="9">
        <v>1</v>
      </c>
      <c r="Q47" s="10">
        <f t="shared" si="0"/>
        <v>0</v>
      </c>
      <c r="R47" s="9" t="s">
        <v>335</v>
      </c>
      <c r="S47" s="14">
        <f>SUM(P2:P99)</f>
        <v>198</v>
      </c>
      <c r="T47" s="14">
        <v>200</v>
      </c>
      <c r="U47" s="14">
        <f t="shared" si="1"/>
        <v>1.0101010101010102</v>
      </c>
    </row>
    <row r="48" spans="1:21" ht="46.5" x14ac:dyDescent="0.35">
      <c r="A48" s="3" t="s">
        <v>64</v>
      </c>
      <c r="B48" s="3" t="s">
        <v>174</v>
      </c>
      <c r="C48" s="7" t="s">
        <v>183</v>
      </c>
      <c r="D48" s="4"/>
      <c r="E48" s="4"/>
      <c r="F48" s="3">
        <v>0</v>
      </c>
      <c r="G48" s="3" t="s">
        <v>21</v>
      </c>
      <c r="H48" s="3" t="s">
        <v>196</v>
      </c>
      <c r="I48" s="3" t="s">
        <v>124</v>
      </c>
      <c r="J48" s="3" t="s">
        <v>203</v>
      </c>
      <c r="K48" s="3" t="s">
        <v>204</v>
      </c>
      <c r="L48" s="4" t="s">
        <v>205</v>
      </c>
      <c r="M48" s="4"/>
      <c r="N48" s="9"/>
      <c r="O48" s="9">
        <f>IF(N48=1,3,IF(N48=2,2,IF(N48=3,1,0)))</f>
        <v>0</v>
      </c>
      <c r="P48" s="9">
        <v>3</v>
      </c>
      <c r="Q48" s="10">
        <f t="shared" si="0"/>
        <v>0</v>
      </c>
      <c r="R48" s="9" t="s">
        <v>333</v>
      </c>
      <c r="S48" s="14">
        <f>SUM(P2:P99)</f>
        <v>198</v>
      </c>
      <c r="T48" s="14">
        <v>200</v>
      </c>
      <c r="U48" s="14">
        <f t="shared" si="1"/>
        <v>3.0303030303030303</v>
      </c>
    </row>
    <row r="49" spans="1:21" ht="31" x14ac:dyDescent="0.35">
      <c r="A49" s="3" t="s">
        <v>64</v>
      </c>
      <c r="B49" s="3" t="s">
        <v>174</v>
      </c>
      <c r="C49" s="7" t="s">
        <v>184</v>
      </c>
      <c r="D49" s="4"/>
      <c r="E49" s="4"/>
      <c r="F49" s="3">
        <v>0</v>
      </c>
      <c r="G49" s="3" t="s">
        <v>21</v>
      </c>
      <c r="H49" s="3" t="s">
        <v>197</v>
      </c>
      <c r="I49" s="3" t="s">
        <v>57</v>
      </c>
      <c r="J49" s="3" t="s">
        <v>169</v>
      </c>
      <c r="K49" s="3" t="s">
        <v>55</v>
      </c>
      <c r="L49" s="4" t="s">
        <v>40</v>
      </c>
      <c r="M49" s="4"/>
      <c r="N49" s="9"/>
      <c r="O49" s="9">
        <f>IF(N49=4,3,IF(N49=3,2,IF(N49=2,1,0)))</f>
        <v>0</v>
      </c>
      <c r="P49" s="9">
        <v>1</v>
      </c>
      <c r="Q49" s="10">
        <f t="shared" si="0"/>
        <v>0</v>
      </c>
      <c r="R49" s="9" t="s">
        <v>335</v>
      </c>
      <c r="S49" s="14">
        <f>SUM(P2:P99)</f>
        <v>198</v>
      </c>
      <c r="T49" s="14">
        <v>200</v>
      </c>
      <c r="U49" s="14">
        <f t="shared" si="1"/>
        <v>1.0101010101010102</v>
      </c>
    </row>
    <row r="50" spans="1:21" ht="46.5" x14ac:dyDescent="0.35">
      <c r="A50" s="3" t="s">
        <v>64</v>
      </c>
      <c r="B50" s="3" t="s">
        <v>174</v>
      </c>
      <c r="C50" s="7" t="s">
        <v>185</v>
      </c>
      <c r="D50" s="4"/>
      <c r="E50" s="4"/>
      <c r="F50" s="3">
        <v>0</v>
      </c>
      <c r="G50" s="3" t="s">
        <v>21</v>
      </c>
      <c r="H50" s="3" t="s">
        <v>198</v>
      </c>
      <c r="I50" s="3" t="s">
        <v>75</v>
      </c>
      <c r="J50" s="3" t="s">
        <v>53</v>
      </c>
      <c r="K50" s="3" t="s">
        <v>63</v>
      </c>
      <c r="L50" s="8">
        <v>1</v>
      </c>
      <c r="M50" s="4"/>
      <c r="N50" s="9"/>
      <c r="O50" s="9">
        <f>IF(N50=4,3,IF(N50=3,2,IF(N50=2,1,0)))</f>
        <v>0</v>
      </c>
      <c r="P50" s="9">
        <v>2</v>
      </c>
      <c r="Q50" s="10">
        <f t="shared" si="0"/>
        <v>0</v>
      </c>
      <c r="R50" s="9" t="s">
        <v>334</v>
      </c>
      <c r="S50" s="14">
        <f>SUM(P2:P99)</f>
        <v>198</v>
      </c>
      <c r="T50" s="14">
        <v>200</v>
      </c>
      <c r="U50" s="14">
        <f t="shared" si="1"/>
        <v>2.0202020202020203</v>
      </c>
    </row>
    <row r="51" spans="1:21" ht="46.5" x14ac:dyDescent="0.35">
      <c r="A51" s="3" t="s">
        <v>64</v>
      </c>
      <c r="B51" s="3" t="s">
        <v>174</v>
      </c>
      <c r="C51" s="7" t="s">
        <v>186</v>
      </c>
      <c r="D51" s="4"/>
      <c r="E51" s="4"/>
      <c r="F51" s="3">
        <v>0</v>
      </c>
      <c r="G51" s="3" t="s">
        <v>21</v>
      </c>
      <c r="H51" s="3" t="s">
        <v>199</v>
      </c>
      <c r="I51" s="3" t="s">
        <v>75</v>
      </c>
      <c r="J51" s="3" t="s">
        <v>53</v>
      </c>
      <c r="K51" s="3" t="s">
        <v>63</v>
      </c>
      <c r="L51" s="8">
        <v>1</v>
      </c>
      <c r="M51" s="4"/>
      <c r="N51" s="9"/>
      <c r="O51" s="9">
        <f>IF(N51=4,3,IF(N51=3,2,IF(N51=2,1,0)))</f>
        <v>0</v>
      </c>
      <c r="P51" s="9">
        <v>3</v>
      </c>
      <c r="Q51" s="10">
        <f t="shared" si="0"/>
        <v>0</v>
      </c>
      <c r="R51" s="9" t="s">
        <v>333</v>
      </c>
      <c r="S51" s="14">
        <f>SUM(P2:P99)</f>
        <v>198</v>
      </c>
      <c r="T51" s="14">
        <v>200</v>
      </c>
      <c r="U51" s="14">
        <f t="shared" si="1"/>
        <v>3.0303030303030303</v>
      </c>
    </row>
    <row r="52" spans="1:21" ht="31" x14ac:dyDescent="0.35">
      <c r="A52" s="3" t="s">
        <v>64</v>
      </c>
      <c r="B52" s="3" t="s">
        <v>174</v>
      </c>
      <c r="C52" s="7" t="s">
        <v>187</v>
      </c>
      <c r="D52" s="4"/>
      <c r="E52" s="4"/>
      <c r="F52" s="3">
        <v>0</v>
      </c>
      <c r="G52" s="3" t="s">
        <v>21</v>
      </c>
      <c r="H52" s="3" t="s">
        <v>200</v>
      </c>
      <c r="I52" s="3" t="s">
        <v>206</v>
      </c>
      <c r="J52" s="3" t="s">
        <v>42</v>
      </c>
      <c r="K52" s="3" t="s">
        <v>50</v>
      </c>
      <c r="L52" s="4" t="s">
        <v>51</v>
      </c>
      <c r="M52" s="4"/>
      <c r="N52" s="9"/>
      <c r="O52" s="9">
        <f>IF(N52=1,3,IF(N52=2,2,IF(N52=3,1,0)))</f>
        <v>0</v>
      </c>
      <c r="P52" s="9">
        <v>3</v>
      </c>
      <c r="Q52" s="10">
        <f t="shared" si="0"/>
        <v>0</v>
      </c>
      <c r="R52" s="9" t="s">
        <v>333</v>
      </c>
      <c r="S52" s="14">
        <f>SUM(P2:P99)</f>
        <v>198</v>
      </c>
      <c r="T52" s="14">
        <v>200</v>
      </c>
      <c r="U52" s="14">
        <f t="shared" si="1"/>
        <v>3.0303030303030303</v>
      </c>
    </row>
    <row r="53" spans="1:21" ht="31" x14ac:dyDescent="0.35">
      <c r="A53" s="3" t="s">
        <v>64</v>
      </c>
      <c r="B53" s="3" t="s">
        <v>207</v>
      </c>
      <c r="C53" s="7" t="s">
        <v>208</v>
      </c>
      <c r="D53" s="4"/>
      <c r="E53" s="4"/>
      <c r="F53" s="3">
        <v>0</v>
      </c>
      <c r="G53" s="3" t="s">
        <v>21</v>
      </c>
      <c r="H53" s="3" t="s">
        <v>239</v>
      </c>
      <c r="I53" s="3" t="s">
        <v>25</v>
      </c>
      <c r="J53" s="3" t="s">
        <v>26</v>
      </c>
      <c r="K53" s="4"/>
      <c r="L53" s="4"/>
      <c r="M53" s="4"/>
      <c r="N53" s="9"/>
      <c r="O53" s="9">
        <f>IF(N53=1,3,0)</f>
        <v>0</v>
      </c>
      <c r="P53" s="9">
        <v>1</v>
      </c>
      <c r="Q53" s="10">
        <f t="shared" si="0"/>
        <v>0</v>
      </c>
      <c r="R53" s="9" t="s">
        <v>335</v>
      </c>
      <c r="S53" s="14">
        <f>SUM(P2:P99)</f>
        <v>198</v>
      </c>
      <c r="T53" s="14">
        <v>200</v>
      </c>
      <c r="U53" s="14">
        <f t="shared" si="1"/>
        <v>1.0101010101010102</v>
      </c>
    </row>
    <row r="54" spans="1:21" ht="31" x14ac:dyDescent="0.35">
      <c r="A54" s="3" t="s">
        <v>64</v>
      </c>
      <c r="B54" s="3" t="s">
        <v>207</v>
      </c>
      <c r="C54" s="7" t="s">
        <v>209</v>
      </c>
      <c r="D54" s="4"/>
      <c r="E54" s="4"/>
      <c r="F54" s="3">
        <v>1</v>
      </c>
      <c r="G54" s="3" t="s">
        <v>21</v>
      </c>
      <c r="H54" s="3" t="s">
        <v>240</v>
      </c>
      <c r="I54" s="3" t="s">
        <v>118</v>
      </c>
      <c r="J54" s="3" t="s">
        <v>119</v>
      </c>
      <c r="K54" s="3" t="s">
        <v>120</v>
      </c>
      <c r="L54" s="4" t="s">
        <v>121</v>
      </c>
      <c r="M54" s="4"/>
      <c r="N54" s="9"/>
      <c r="O54" s="9">
        <f>IF(N53=2,0,IF(N54=1,3,IF(N54=2,2,IF(N54=3,1,0))))</f>
        <v>0</v>
      </c>
      <c r="P54" s="9">
        <v>1</v>
      </c>
      <c r="Q54" s="10">
        <f t="shared" si="0"/>
        <v>0</v>
      </c>
      <c r="R54" s="9" t="s">
        <v>335</v>
      </c>
      <c r="S54" s="14">
        <f>SUM(P2:P99)</f>
        <v>198</v>
      </c>
      <c r="T54" s="14">
        <v>200</v>
      </c>
      <c r="U54" s="14">
        <f t="shared" si="1"/>
        <v>1.0101010101010102</v>
      </c>
    </row>
    <row r="55" spans="1:21" ht="31" x14ac:dyDescent="0.35">
      <c r="A55" s="3" t="s">
        <v>64</v>
      </c>
      <c r="B55" s="3" t="s">
        <v>207</v>
      </c>
      <c r="C55" s="7" t="s">
        <v>210</v>
      </c>
      <c r="D55" s="4"/>
      <c r="E55" s="4"/>
      <c r="F55" s="3">
        <v>1</v>
      </c>
      <c r="G55" s="3" t="s">
        <v>21</v>
      </c>
      <c r="H55" s="3" t="s">
        <v>241</v>
      </c>
      <c r="I55" s="3" t="s">
        <v>57</v>
      </c>
      <c r="J55" s="3" t="s">
        <v>29</v>
      </c>
      <c r="K55" s="3" t="s">
        <v>28</v>
      </c>
      <c r="L55" s="4" t="s">
        <v>40</v>
      </c>
      <c r="M55" s="4"/>
      <c r="N55" s="9"/>
      <c r="O55" s="9">
        <f>IF(N53=2,0,IF(N55=4,3,IF(N55=3,2,IF(N55=2,1,0))))</f>
        <v>0</v>
      </c>
      <c r="P55" s="9">
        <v>1</v>
      </c>
      <c r="Q55" s="10">
        <f t="shared" si="0"/>
        <v>0</v>
      </c>
      <c r="R55" s="9" t="s">
        <v>335</v>
      </c>
      <c r="S55" s="14">
        <f>SUM(P2:P99)</f>
        <v>198</v>
      </c>
      <c r="T55" s="14">
        <v>200</v>
      </c>
      <c r="U55" s="14">
        <f t="shared" si="1"/>
        <v>1.0101010101010102</v>
      </c>
    </row>
    <row r="56" spans="1:21" ht="31" x14ac:dyDescent="0.35">
      <c r="A56" s="3" t="s">
        <v>64</v>
      </c>
      <c r="B56" s="3" t="s">
        <v>207</v>
      </c>
      <c r="C56" s="7" t="s">
        <v>211</v>
      </c>
      <c r="D56" s="4"/>
      <c r="E56" s="4"/>
      <c r="F56" s="3">
        <v>1</v>
      </c>
      <c r="G56" s="3" t="s">
        <v>21</v>
      </c>
      <c r="H56" s="3" t="s">
        <v>242</v>
      </c>
      <c r="I56" s="3" t="s">
        <v>25</v>
      </c>
      <c r="J56" s="3" t="s">
        <v>26</v>
      </c>
      <c r="K56" s="4"/>
      <c r="L56" s="4"/>
      <c r="M56" s="4"/>
      <c r="N56" s="9"/>
      <c r="O56" s="9">
        <f>IF(N53=2,0,IF(N56=1,3,0))</f>
        <v>0</v>
      </c>
      <c r="P56" s="9">
        <v>2</v>
      </c>
      <c r="Q56" s="10">
        <f t="shared" si="0"/>
        <v>0</v>
      </c>
      <c r="R56" s="9" t="s">
        <v>334</v>
      </c>
      <c r="S56" s="14">
        <f>SUM(P2:P99)</f>
        <v>198</v>
      </c>
      <c r="T56" s="14">
        <v>200</v>
      </c>
      <c r="U56" s="14">
        <f t="shared" si="1"/>
        <v>2.0202020202020203</v>
      </c>
    </row>
    <row r="57" spans="1:21" ht="46.5" x14ac:dyDescent="0.35">
      <c r="A57" s="3" t="s">
        <v>64</v>
      </c>
      <c r="B57" s="3" t="s">
        <v>207</v>
      </c>
      <c r="C57" s="7" t="s">
        <v>212</v>
      </c>
      <c r="D57" s="4"/>
      <c r="E57" s="4"/>
      <c r="F57" s="3">
        <v>0</v>
      </c>
      <c r="G57" s="3" t="s">
        <v>21</v>
      </c>
      <c r="H57" s="3" t="s">
        <v>243</v>
      </c>
      <c r="I57" s="4">
        <v>1</v>
      </c>
      <c r="J57" s="4">
        <v>2</v>
      </c>
      <c r="K57" s="4">
        <v>3</v>
      </c>
      <c r="L57" s="4" t="s">
        <v>30</v>
      </c>
      <c r="M57" s="4"/>
      <c r="N57" s="9"/>
      <c r="O57" s="9">
        <f>IF(N57=1,3,IF(N57=2,2,IF(N57=3,1,0)))</f>
        <v>0</v>
      </c>
      <c r="P57" s="9">
        <v>3</v>
      </c>
      <c r="Q57" s="10">
        <f t="shared" si="0"/>
        <v>0</v>
      </c>
      <c r="R57" s="9" t="s">
        <v>333</v>
      </c>
      <c r="S57" s="14">
        <f>SUM(P2:P99)</f>
        <v>198</v>
      </c>
      <c r="T57" s="14">
        <v>200</v>
      </c>
      <c r="U57" s="14">
        <f t="shared" si="1"/>
        <v>3.0303030303030303</v>
      </c>
    </row>
    <row r="58" spans="1:21" ht="31" x14ac:dyDescent="0.35">
      <c r="A58" s="3" t="s">
        <v>64</v>
      </c>
      <c r="B58" s="3" t="s">
        <v>207</v>
      </c>
      <c r="C58" s="7" t="s">
        <v>213</v>
      </c>
      <c r="D58" s="4"/>
      <c r="E58" s="4"/>
      <c r="F58" s="3">
        <v>0</v>
      </c>
      <c r="G58" s="3" t="s">
        <v>21</v>
      </c>
      <c r="H58" s="3" t="s">
        <v>244</v>
      </c>
      <c r="I58" s="4" t="s">
        <v>22</v>
      </c>
      <c r="J58" s="4" t="s">
        <v>270</v>
      </c>
      <c r="K58" s="4" t="s">
        <v>271</v>
      </c>
      <c r="L58" s="4" t="s">
        <v>272</v>
      </c>
      <c r="M58" s="4"/>
      <c r="N58" s="9"/>
      <c r="O58" s="9">
        <f>IF(N58=1,3,IF(N58=2,2,IF(N58=3,1,0)))</f>
        <v>0</v>
      </c>
      <c r="P58" s="9">
        <v>3</v>
      </c>
      <c r="Q58" s="10">
        <f t="shared" si="0"/>
        <v>0</v>
      </c>
      <c r="R58" s="9" t="s">
        <v>333</v>
      </c>
      <c r="S58" s="14">
        <f>SUM(P2:P99)</f>
        <v>198</v>
      </c>
      <c r="T58" s="14">
        <v>200</v>
      </c>
      <c r="U58" s="14">
        <f t="shared" si="1"/>
        <v>3.0303030303030303</v>
      </c>
    </row>
    <row r="59" spans="1:21" ht="46.5" x14ac:dyDescent="0.35">
      <c r="A59" s="3" t="s">
        <v>64</v>
      </c>
      <c r="B59" s="3" t="s">
        <v>207</v>
      </c>
      <c r="C59" s="7" t="s">
        <v>214</v>
      </c>
      <c r="D59" s="4"/>
      <c r="E59" s="7" t="s">
        <v>213</v>
      </c>
      <c r="F59" s="3">
        <v>1</v>
      </c>
      <c r="G59" s="3" t="s">
        <v>21</v>
      </c>
      <c r="H59" s="3" t="s">
        <v>245</v>
      </c>
      <c r="I59" s="4" t="s">
        <v>61</v>
      </c>
      <c r="J59" s="4" t="s">
        <v>62</v>
      </c>
      <c r="K59" s="4" t="s">
        <v>49</v>
      </c>
      <c r="L59" s="4" t="s">
        <v>273</v>
      </c>
      <c r="M59" s="4"/>
      <c r="N59" s="9"/>
      <c r="O59" s="9">
        <f>IF(N59=1,3,IF(N59=2,2,IF(N59=3,1,0)))</f>
        <v>0</v>
      </c>
      <c r="P59" s="9">
        <v>3</v>
      </c>
      <c r="Q59" s="10">
        <f t="shared" si="0"/>
        <v>0</v>
      </c>
      <c r="R59" s="9" t="s">
        <v>333</v>
      </c>
      <c r="S59" s="14">
        <f>SUM(P2:P99)</f>
        <v>198</v>
      </c>
      <c r="T59" s="14">
        <v>200</v>
      </c>
      <c r="U59" s="14">
        <f t="shared" si="1"/>
        <v>3.0303030303030303</v>
      </c>
    </row>
    <row r="60" spans="1:21" ht="31" x14ac:dyDescent="0.35">
      <c r="A60" s="3" t="s">
        <v>64</v>
      </c>
      <c r="B60" s="3" t="s">
        <v>207</v>
      </c>
      <c r="C60" s="7" t="s">
        <v>215</v>
      </c>
      <c r="D60" s="4"/>
      <c r="E60" s="7" t="s">
        <v>213</v>
      </c>
      <c r="F60" s="3">
        <v>1</v>
      </c>
      <c r="G60" s="3" t="s">
        <v>21</v>
      </c>
      <c r="H60" s="3" t="s">
        <v>246</v>
      </c>
      <c r="I60" s="4" t="s">
        <v>61</v>
      </c>
      <c r="J60" s="4" t="s">
        <v>62</v>
      </c>
      <c r="K60" s="4" t="s">
        <v>336</v>
      </c>
      <c r="L60" s="4" t="s">
        <v>337</v>
      </c>
      <c r="M60" s="4"/>
      <c r="N60" s="9"/>
      <c r="O60" s="9">
        <f>IF(N60=1,3,IF(N60=2,2,IF(N60=3,1,0)))</f>
        <v>0</v>
      </c>
      <c r="P60" s="9">
        <v>3</v>
      </c>
      <c r="Q60" s="10">
        <f t="shared" si="0"/>
        <v>0</v>
      </c>
      <c r="R60" s="9" t="s">
        <v>333</v>
      </c>
      <c r="S60" s="14">
        <f>SUM(P2:P99)</f>
        <v>198</v>
      </c>
      <c r="T60" s="14">
        <v>200</v>
      </c>
      <c r="U60" s="14">
        <f t="shared" si="1"/>
        <v>3.0303030303030303</v>
      </c>
    </row>
    <row r="61" spans="1:21" ht="31" x14ac:dyDescent="0.35">
      <c r="A61" s="3" t="s">
        <v>64</v>
      </c>
      <c r="B61" s="3" t="s">
        <v>207</v>
      </c>
      <c r="C61" s="7" t="s">
        <v>216</v>
      </c>
      <c r="D61" s="4"/>
      <c r="E61" s="4"/>
      <c r="F61" s="3">
        <v>0</v>
      </c>
      <c r="G61" s="3" t="s">
        <v>27</v>
      </c>
      <c r="H61" s="3" t="s">
        <v>247</v>
      </c>
      <c r="I61" s="4"/>
      <c r="J61" s="4"/>
      <c r="K61" s="4"/>
      <c r="L61" s="4"/>
      <c r="M61" s="4"/>
      <c r="N61" s="9"/>
      <c r="O61" s="9"/>
      <c r="P61" s="9"/>
      <c r="Q61" s="10"/>
      <c r="R61" s="9"/>
      <c r="S61" s="14"/>
      <c r="T61" s="14"/>
      <c r="U61" s="14"/>
    </row>
    <row r="62" spans="1:21" x14ac:dyDescent="0.35">
      <c r="A62" s="3" t="s">
        <v>64</v>
      </c>
      <c r="B62" s="3" t="s">
        <v>207</v>
      </c>
      <c r="C62" s="7" t="s">
        <v>217</v>
      </c>
      <c r="D62" s="4"/>
      <c r="E62" s="7" t="s">
        <v>216</v>
      </c>
      <c r="F62" s="3">
        <v>1</v>
      </c>
      <c r="G62" s="3" t="s">
        <v>21</v>
      </c>
      <c r="H62" s="3" t="s">
        <v>248</v>
      </c>
      <c r="I62" s="4" t="s">
        <v>274</v>
      </c>
      <c r="J62" s="4" t="s">
        <v>275</v>
      </c>
      <c r="K62" s="4" t="s">
        <v>276</v>
      </c>
      <c r="L62" s="4"/>
      <c r="M62" s="4"/>
      <c r="N62" s="9"/>
      <c r="O62" s="9">
        <f>IF(N62=1,3,IF(N62=2,1,IF(N62=3,0,0)))</f>
        <v>0</v>
      </c>
      <c r="P62" s="9">
        <v>2</v>
      </c>
      <c r="Q62" s="10">
        <f t="shared" si="0"/>
        <v>0</v>
      </c>
      <c r="R62" s="9" t="s">
        <v>334</v>
      </c>
      <c r="S62" s="14">
        <f>SUM(P2:P99)</f>
        <v>198</v>
      </c>
      <c r="T62" s="14">
        <v>200</v>
      </c>
      <c r="U62" s="14">
        <f t="shared" si="1"/>
        <v>2.0202020202020203</v>
      </c>
    </row>
    <row r="63" spans="1:21" ht="31" x14ac:dyDescent="0.35">
      <c r="A63" s="3" t="s">
        <v>64</v>
      </c>
      <c r="B63" s="3" t="s">
        <v>207</v>
      </c>
      <c r="C63" s="7" t="s">
        <v>218</v>
      </c>
      <c r="D63" s="4"/>
      <c r="E63" s="7" t="s">
        <v>216</v>
      </c>
      <c r="F63" s="3">
        <v>1</v>
      </c>
      <c r="G63" s="3" t="s">
        <v>21</v>
      </c>
      <c r="H63" s="3" t="s">
        <v>249</v>
      </c>
      <c r="I63" s="4" t="s">
        <v>275</v>
      </c>
      <c r="J63" s="4" t="s">
        <v>276</v>
      </c>
      <c r="K63" s="4" t="s">
        <v>277</v>
      </c>
      <c r="L63" s="4"/>
      <c r="M63" s="4"/>
      <c r="N63" s="9"/>
      <c r="O63" s="9">
        <f>IF(N63=1,3,IF(N63=2,1,IF(N63=3,0,0)))</f>
        <v>0</v>
      </c>
      <c r="P63" s="9">
        <v>2</v>
      </c>
      <c r="Q63" s="10">
        <f t="shared" si="0"/>
        <v>0</v>
      </c>
      <c r="R63" s="9" t="s">
        <v>334</v>
      </c>
      <c r="S63" s="14">
        <f>SUM(P2:P99)</f>
        <v>198</v>
      </c>
      <c r="T63" s="14">
        <v>200</v>
      </c>
      <c r="U63" s="14">
        <f t="shared" si="1"/>
        <v>2.0202020202020203</v>
      </c>
    </row>
    <row r="64" spans="1:21" x14ac:dyDescent="0.35">
      <c r="A64" s="3" t="s">
        <v>64</v>
      </c>
      <c r="B64" s="3" t="s">
        <v>207</v>
      </c>
      <c r="C64" s="7" t="s">
        <v>219</v>
      </c>
      <c r="D64" s="4"/>
      <c r="E64" s="7" t="s">
        <v>216</v>
      </c>
      <c r="F64" s="3">
        <v>1</v>
      </c>
      <c r="G64" s="3" t="s">
        <v>21</v>
      </c>
      <c r="H64" s="3" t="s">
        <v>250</v>
      </c>
      <c r="I64" s="4" t="s">
        <v>280</v>
      </c>
      <c r="J64" s="4" t="s">
        <v>278</v>
      </c>
      <c r="K64" s="4" t="s">
        <v>279</v>
      </c>
      <c r="L64" s="4" t="s">
        <v>281</v>
      </c>
      <c r="M64" s="4"/>
      <c r="N64" s="9"/>
      <c r="O64" s="9">
        <f>IF(N64=1,3,IF(N64=2,2,IF(N64=3,1,0)))</f>
        <v>0</v>
      </c>
      <c r="P64" s="9">
        <v>3</v>
      </c>
      <c r="Q64" s="10">
        <f t="shared" si="0"/>
        <v>0</v>
      </c>
      <c r="R64" s="9" t="s">
        <v>333</v>
      </c>
      <c r="S64" s="14">
        <f>SUM(P2:P99)</f>
        <v>198</v>
      </c>
      <c r="T64" s="14">
        <v>200</v>
      </c>
      <c r="U64" s="14">
        <f t="shared" si="1"/>
        <v>3.0303030303030303</v>
      </c>
    </row>
    <row r="65" spans="1:21" ht="46.5" x14ac:dyDescent="0.35">
      <c r="A65" s="3" t="s">
        <v>64</v>
      </c>
      <c r="B65" s="3" t="s">
        <v>207</v>
      </c>
      <c r="C65" s="7" t="s">
        <v>220</v>
      </c>
      <c r="D65" s="4"/>
      <c r="E65" s="4"/>
      <c r="F65" s="3">
        <v>0</v>
      </c>
      <c r="G65" s="3" t="s">
        <v>21</v>
      </c>
      <c r="H65" s="3" t="s">
        <v>251</v>
      </c>
      <c r="I65" s="4" t="s">
        <v>206</v>
      </c>
      <c r="J65" s="4">
        <v>3</v>
      </c>
      <c r="K65" s="4">
        <v>4</v>
      </c>
      <c r="L65" s="4">
        <v>6</v>
      </c>
      <c r="M65" s="4"/>
      <c r="N65" s="9"/>
      <c r="O65" s="9">
        <f>IF(N65=4,3,IF(N65=3,2,IF(N65=2,1,0)))</f>
        <v>0</v>
      </c>
      <c r="P65" s="9">
        <v>2</v>
      </c>
      <c r="Q65" s="10">
        <f t="shared" si="0"/>
        <v>0</v>
      </c>
      <c r="R65" s="9" t="s">
        <v>334</v>
      </c>
      <c r="S65" s="14">
        <f>SUM(P2:P99)</f>
        <v>198</v>
      </c>
      <c r="T65" s="14">
        <v>200</v>
      </c>
      <c r="U65" s="14">
        <f t="shared" si="1"/>
        <v>2.0202020202020203</v>
      </c>
    </row>
    <row r="66" spans="1:21" ht="31" x14ac:dyDescent="0.35">
      <c r="A66" s="3" t="s">
        <v>64</v>
      </c>
      <c r="B66" s="3" t="s">
        <v>207</v>
      </c>
      <c r="C66" s="7" t="s">
        <v>221</v>
      </c>
      <c r="D66" s="4"/>
      <c r="E66" s="4"/>
      <c r="F66" s="3">
        <v>0</v>
      </c>
      <c r="G66" s="3" t="s">
        <v>21</v>
      </c>
      <c r="H66" s="3" t="s">
        <v>252</v>
      </c>
      <c r="I66" s="4" t="s">
        <v>39</v>
      </c>
      <c r="J66" s="4" t="s">
        <v>52</v>
      </c>
      <c r="K66" s="4" t="s">
        <v>282</v>
      </c>
      <c r="L66" s="4">
        <v>100</v>
      </c>
      <c r="M66" s="4"/>
      <c r="N66" s="9"/>
      <c r="O66" s="9">
        <f>IF(N66=4,3,IF(N66=3,2,IF(N66=2,1,0)))</f>
        <v>0</v>
      </c>
      <c r="P66" s="9">
        <v>2</v>
      </c>
      <c r="Q66" s="10">
        <f t="shared" si="0"/>
        <v>0</v>
      </c>
      <c r="R66" s="9" t="s">
        <v>334</v>
      </c>
      <c r="S66" s="14">
        <f>SUM(P2:P99)</f>
        <v>198</v>
      </c>
      <c r="T66" s="14">
        <v>200</v>
      </c>
      <c r="U66" s="14">
        <f t="shared" si="1"/>
        <v>2.0202020202020203</v>
      </c>
    </row>
    <row r="67" spans="1:21" ht="31" x14ac:dyDescent="0.35">
      <c r="A67" s="3" t="s">
        <v>64</v>
      </c>
      <c r="B67" s="3" t="s">
        <v>207</v>
      </c>
      <c r="C67" s="7" t="s">
        <v>222</v>
      </c>
      <c r="D67" s="4"/>
      <c r="E67" s="4"/>
      <c r="F67" s="3">
        <v>0</v>
      </c>
      <c r="G67" s="3" t="s">
        <v>21</v>
      </c>
      <c r="H67" s="3" t="s">
        <v>253</v>
      </c>
      <c r="I67" s="4" t="s">
        <v>43</v>
      </c>
      <c r="J67" s="4" t="s">
        <v>283</v>
      </c>
      <c r="K67" s="4" t="s">
        <v>284</v>
      </c>
      <c r="L67" s="4">
        <v>0</v>
      </c>
      <c r="M67" s="4"/>
      <c r="N67" s="9"/>
      <c r="O67" s="9">
        <f>IF(N67=4,3,IF(N67=1,2,IF(N67=2,1,0)))</f>
        <v>0</v>
      </c>
      <c r="P67" s="9">
        <v>3</v>
      </c>
      <c r="Q67" s="10">
        <f t="shared" ref="Q67:Q99" si="2">O67*P67/(3*S67)*T67</f>
        <v>0</v>
      </c>
      <c r="R67" s="9" t="s">
        <v>333</v>
      </c>
      <c r="S67" s="14">
        <f>SUM(P2:P99)</f>
        <v>198</v>
      </c>
      <c r="T67" s="14">
        <v>200</v>
      </c>
      <c r="U67" s="14">
        <f t="shared" ref="U67:U99" si="3">3*P67/(3*S67)*T67</f>
        <v>3.0303030303030303</v>
      </c>
    </row>
    <row r="68" spans="1:21" ht="31" x14ac:dyDescent="0.35">
      <c r="A68" s="3" t="s">
        <v>64</v>
      </c>
      <c r="B68" s="3" t="s">
        <v>207</v>
      </c>
      <c r="C68" s="7" t="s">
        <v>223</v>
      </c>
      <c r="D68" s="4"/>
      <c r="E68" s="4"/>
      <c r="F68" s="3">
        <v>0</v>
      </c>
      <c r="G68" s="3" t="s">
        <v>21</v>
      </c>
      <c r="H68" s="3" t="s">
        <v>254</v>
      </c>
      <c r="I68" s="4" t="s">
        <v>58</v>
      </c>
      <c r="J68" s="4" t="s">
        <v>59</v>
      </c>
      <c r="K68" s="4" t="s">
        <v>60</v>
      </c>
      <c r="L68" s="4"/>
      <c r="M68" s="4"/>
      <c r="N68" s="9"/>
      <c r="O68" s="9">
        <f>IF(N68=1,3,IF(N68=2,2,0))</f>
        <v>0</v>
      </c>
      <c r="P68" s="9">
        <v>3</v>
      </c>
      <c r="Q68" s="10">
        <f t="shared" si="2"/>
        <v>0</v>
      </c>
      <c r="R68" s="9" t="s">
        <v>333</v>
      </c>
      <c r="S68" s="14">
        <f>SUM(P2:P99)</f>
        <v>198</v>
      </c>
      <c r="T68" s="14">
        <v>200</v>
      </c>
      <c r="U68" s="14">
        <f t="shared" si="3"/>
        <v>3.0303030303030303</v>
      </c>
    </row>
    <row r="69" spans="1:21" ht="31" x14ac:dyDescent="0.35">
      <c r="A69" s="3" t="s">
        <v>64</v>
      </c>
      <c r="B69" s="3" t="s">
        <v>207</v>
      </c>
      <c r="C69" s="7" t="s">
        <v>224</v>
      </c>
      <c r="D69" s="4"/>
      <c r="E69" s="4"/>
      <c r="F69" s="3">
        <v>0</v>
      </c>
      <c r="G69" s="3" t="s">
        <v>21</v>
      </c>
      <c r="H69" s="3" t="s">
        <v>255</v>
      </c>
      <c r="I69" s="4">
        <v>3</v>
      </c>
      <c r="J69" s="4">
        <v>2</v>
      </c>
      <c r="K69" s="4">
        <v>1</v>
      </c>
      <c r="L69" s="4">
        <v>0</v>
      </c>
      <c r="M69" s="4"/>
      <c r="N69" s="9"/>
      <c r="O69" s="9">
        <f>IF(N69=4,3,IF(N69=3,2,IF(N69=2,1,0)))</f>
        <v>0</v>
      </c>
      <c r="P69" s="9">
        <v>3</v>
      </c>
      <c r="Q69" s="10">
        <f t="shared" si="2"/>
        <v>0</v>
      </c>
      <c r="R69" s="9" t="s">
        <v>333</v>
      </c>
      <c r="S69" s="14">
        <f>SUM(P2:P99)</f>
        <v>198</v>
      </c>
      <c r="T69" s="14">
        <v>200</v>
      </c>
      <c r="U69" s="14">
        <f t="shared" si="3"/>
        <v>3.0303030303030303</v>
      </c>
    </row>
    <row r="70" spans="1:21" ht="31" x14ac:dyDescent="0.35">
      <c r="A70" s="3" t="s">
        <v>64</v>
      </c>
      <c r="B70" s="3" t="s">
        <v>207</v>
      </c>
      <c r="C70" s="7" t="s">
        <v>225</v>
      </c>
      <c r="D70" s="4"/>
      <c r="E70" s="4"/>
      <c r="F70" s="3">
        <v>0</v>
      </c>
      <c r="G70" s="3" t="s">
        <v>27</v>
      </c>
      <c r="H70" s="3" t="s">
        <v>256</v>
      </c>
      <c r="I70" s="4"/>
      <c r="J70" s="4"/>
      <c r="K70" s="4"/>
      <c r="L70" s="4"/>
      <c r="M70" s="4"/>
      <c r="N70" s="9"/>
      <c r="O70" s="9"/>
      <c r="P70" s="9"/>
      <c r="Q70" s="10"/>
      <c r="R70" s="9"/>
      <c r="S70" s="14"/>
      <c r="T70" s="14"/>
      <c r="U70" s="14"/>
    </row>
    <row r="71" spans="1:21" x14ac:dyDescent="0.35">
      <c r="A71" s="3" t="s">
        <v>64</v>
      </c>
      <c r="B71" s="3" t="s">
        <v>207</v>
      </c>
      <c r="C71" s="7" t="s">
        <v>226</v>
      </c>
      <c r="D71" s="4"/>
      <c r="E71" s="7" t="s">
        <v>225</v>
      </c>
      <c r="F71" s="3">
        <v>1</v>
      </c>
      <c r="G71" s="3" t="s">
        <v>21</v>
      </c>
      <c r="H71" s="3" t="s">
        <v>257</v>
      </c>
      <c r="I71" s="4" t="s">
        <v>118</v>
      </c>
      <c r="J71" s="4" t="s">
        <v>119</v>
      </c>
      <c r="K71" s="4" t="s">
        <v>120</v>
      </c>
      <c r="L71" s="4" t="s">
        <v>121</v>
      </c>
      <c r="M71" s="4"/>
      <c r="N71" s="9"/>
      <c r="O71" s="9">
        <f>IF(N71=1,3,IF(N71=2,2,IF(N71=3,1,0)))</f>
        <v>0</v>
      </c>
      <c r="P71" s="9">
        <v>1</v>
      </c>
      <c r="Q71" s="10">
        <f t="shared" si="2"/>
        <v>0</v>
      </c>
      <c r="R71" s="9" t="s">
        <v>335</v>
      </c>
      <c r="S71" s="14">
        <f>SUM(P2:P99)</f>
        <v>198</v>
      </c>
      <c r="T71" s="14">
        <v>200</v>
      </c>
      <c r="U71" s="14">
        <f t="shared" si="3"/>
        <v>1.0101010101010102</v>
      </c>
    </row>
    <row r="72" spans="1:21" x14ac:dyDescent="0.35">
      <c r="A72" s="3" t="s">
        <v>64</v>
      </c>
      <c r="B72" s="3" t="s">
        <v>207</v>
      </c>
      <c r="C72" s="7" t="s">
        <v>227</v>
      </c>
      <c r="D72" s="4"/>
      <c r="E72" s="7" t="s">
        <v>225</v>
      </c>
      <c r="F72" s="3">
        <v>1</v>
      </c>
      <c r="G72" s="3" t="s">
        <v>21</v>
      </c>
      <c r="H72" s="3" t="s">
        <v>258</v>
      </c>
      <c r="I72" s="4" t="s">
        <v>118</v>
      </c>
      <c r="J72" s="4" t="s">
        <v>119</v>
      </c>
      <c r="K72" s="4" t="s">
        <v>120</v>
      </c>
      <c r="L72" s="4" t="s">
        <v>121</v>
      </c>
      <c r="M72" s="4"/>
      <c r="N72" s="9"/>
      <c r="O72" s="9">
        <f>IF(N72=1,3,IF(N72=2,2,IF(N72=3,1,0)))</f>
        <v>0</v>
      </c>
      <c r="P72" s="9">
        <v>1</v>
      </c>
      <c r="Q72" s="10">
        <f t="shared" si="2"/>
        <v>0</v>
      </c>
      <c r="R72" s="9" t="s">
        <v>335</v>
      </c>
      <c r="S72" s="14">
        <f>SUM(P2:P99)</f>
        <v>198</v>
      </c>
      <c r="T72" s="14">
        <v>200</v>
      </c>
      <c r="U72" s="14">
        <f t="shared" si="3"/>
        <v>1.0101010101010102</v>
      </c>
    </row>
    <row r="73" spans="1:21" x14ac:dyDescent="0.35">
      <c r="A73" s="3" t="s">
        <v>64</v>
      </c>
      <c r="B73" s="3" t="s">
        <v>207</v>
      </c>
      <c r="C73" s="7" t="s">
        <v>228</v>
      </c>
      <c r="D73" s="4"/>
      <c r="E73" s="7" t="s">
        <v>225</v>
      </c>
      <c r="F73" s="3">
        <v>1</v>
      </c>
      <c r="G73" s="3" t="s">
        <v>21</v>
      </c>
      <c r="H73" s="3" t="s">
        <v>259</v>
      </c>
      <c r="I73" s="4" t="s">
        <v>118</v>
      </c>
      <c r="J73" s="4" t="s">
        <v>119</v>
      </c>
      <c r="K73" s="4" t="s">
        <v>120</v>
      </c>
      <c r="L73" s="4" t="s">
        <v>121</v>
      </c>
      <c r="M73" s="4"/>
      <c r="N73" s="9"/>
      <c r="O73" s="9">
        <f>IF(N73=1,3,IF(N73=2,2,IF(N73=3,1,0)))</f>
        <v>0</v>
      </c>
      <c r="P73" s="9">
        <v>1</v>
      </c>
      <c r="Q73" s="10">
        <f t="shared" si="2"/>
        <v>0</v>
      </c>
      <c r="R73" s="9" t="s">
        <v>335</v>
      </c>
      <c r="S73" s="14">
        <f>SUM(P2:P99)</f>
        <v>198</v>
      </c>
      <c r="T73" s="14">
        <v>200</v>
      </c>
      <c r="U73" s="14">
        <f t="shared" si="3"/>
        <v>1.0101010101010102</v>
      </c>
    </row>
    <row r="74" spans="1:21" ht="31" x14ac:dyDescent="0.35">
      <c r="A74" s="3" t="s">
        <v>64</v>
      </c>
      <c r="B74" s="3" t="s">
        <v>207</v>
      </c>
      <c r="C74" s="7" t="s">
        <v>229</v>
      </c>
      <c r="D74" s="4"/>
      <c r="E74" s="7" t="s">
        <v>225</v>
      </c>
      <c r="F74" s="3">
        <v>1</v>
      </c>
      <c r="G74" s="3" t="s">
        <v>21</v>
      </c>
      <c r="H74" s="3" t="s">
        <v>260</v>
      </c>
      <c r="I74" s="4" t="s">
        <v>118</v>
      </c>
      <c r="J74" s="4" t="s">
        <v>119</v>
      </c>
      <c r="K74" s="4" t="s">
        <v>120</v>
      </c>
      <c r="L74" s="4" t="s">
        <v>121</v>
      </c>
      <c r="M74" s="4"/>
      <c r="N74" s="9"/>
      <c r="O74" s="9">
        <f>IF(N74=1,3,IF(N74=2,2,IF(N74=3,1,0)))</f>
        <v>0</v>
      </c>
      <c r="P74" s="9">
        <v>1</v>
      </c>
      <c r="Q74" s="10">
        <f t="shared" si="2"/>
        <v>0</v>
      </c>
      <c r="R74" s="9" t="s">
        <v>335</v>
      </c>
      <c r="S74" s="14">
        <f>SUM(P2:P99)</f>
        <v>198</v>
      </c>
      <c r="T74" s="14">
        <v>200</v>
      </c>
      <c r="U74" s="14">
        <f t="shared" si="3"/>
        <v>1.0101010101010102</v>
      </c>
    </row>
    <row r="75" spans="1:21" ht="31" x14ac:dyDescent="0.35">
      <c r="A75" s="3" t="s">
        <v>64</v>
      </c>
      <c r="B75" s="3" t="s">
        <v>207</v>
      </c>
      <c r="C75" s="7" t="s">
        <v>230</v>
      </c>
      <c r="D75" s="4"/>
      <c r="E75" s="4"/>
      <c r="F75" s="3">
        <v>0</v>
      </c>
      <c r="G75" s="3" t="s">
        <v>21</v>
      </c>
      <c r="H75" s="3" t="s">
        <v>261</v>
      </c>
      <c r="I75" s="4" t="s">
        <v>75</v>
      </c>
      <c r="J75" s="4" t="s">
        <v>53</v>
      </c>
      <c r="K75" s="4" t="s">
        <v>282</v>
      </c>
      <c r="L75" s="4">
        <v>100</v>
      </c>
      <c r="M75" s="4"/>
      <c r="N75" s="9"/>
      <c r="O75" s="9">
        <f>IF(N75=4,3,IF(N75=3,2,IF(N75=2,1,0)))</f>
        <v>0</v>
      </c>
      <c r="P75" s="9">
        <v>3</v>
      </c>
      <c r="Q75" s="10">
        <f t="shared" si="2"/>
        <v>0</v>
      </c>
      <c r="R75" s="9" t="s">
        <v>333</v>
      </c>
      <c r="S75" s="14">
        <f>SUM(P2:P99)</f>
        <v>198</v>
      </c>
      <c r="T75" s="14">
        <v>200</v>
      </c>
      <c r="U75" s="14">
        <f t="shared" si="3"/>
        <v>3.0303030303030303</v>
      </c>
    </row>
    <row r="76" spans="1:21" x14ac:dyDescent="0.35">
      <c r="A76" s="3" t="s">
        <v>64</v>
      </c>
      <c r="B76" s="3" t="s">
        <v>207</v>
      </c>
      <c r="C76" s="7" t="s">
        <v>231</v>
      </c>
      <c r="D76" s="4"/>
      <c r="E76" s="7" t="s">
        <v>230</v>
      </c>
      <c r="F76" s="3">
        <v>1</v>
      </c>
      <c r="G76" s="3" t="s">
        <v>21</v>
      </c>
      <c r="H76" s="3" t="s">
        <v>262</v>
      </c>
      <c r="I76" s="4" t="s">
        <v>285</v>
      </c>
      <c r="J76" s="4" t="s">
        <v>171</v>
      </c>
      <c r="K76" s="4" t="s">
        <v>134</v>
      </c>
      <c r="L76" s="4" t="s">
        <v>286</v>
      </c>
      <c r="M76" s="4"/>
      <c r="N76" s="9"/>
      <c r="O76" s="9">
        <f>IF(N76=1,3,IF(N76=2,2,IF(N76=3,1,0)))</f>
        <v>0</v>
      </c>
      <c r="P76" s="9">
        <v>2</v>
      </c>
      <c r="Q76" s="10">
        <f t="shared" si="2"/>
        <v>0</v>
      </c>
      <c r="R76" s="9" t="s">
        <v>334</v>
      </c>
      <c r="S76" s="14">
        <f>SUM(P2:P99)</f>
        <v>198</v>
      </c>
      <c r="T76" s="14">
        <v>200</v>
      </c>
      <c r="U76" s="14">
        <f t="shared" si="3"/>
        <v>2.0202020202020203</v>
      </c>
    </row>
    <row r="77" spans="1:21" ht="46.5" x14ac:dyDescent="0.35">
      <c r="A77" s="3" t="s">
        <v>64</v>
      </c>
      <c r="B77" s="3" t="s">
        <v>207</v>
      </c>
      <c r="C77" s="7" t="s">
        <v>232</v>
      </c>
      <c r="D77" s="4"/>
      <c r="E77" s="4"/>
      <c r="F77" s="3">
        <v>0</v>
      </c>
      <c r="G77" s="3" t="s">
        <v>21</v>
      </c>
      <c r="H77" s="3" t="s">
        <v>263</v>
      </c>
      <c r="I77" s="4" t="s">
        <v>58</v>
      </c>
      <c r="J77" s="4" t="s">
        <v>59</v>
      </c>
      <c r="K77" s="4" t="s">
        <v>60</v>
      </c>
      <c r="L77" s="4"/>
      <c r="M77" s="4"/>
      <c r="N77" s="9"/>
      <c r="O77" s="9">
        <f>IF(N77=1,3,IF(N77=2,2,0))</f>
        <v>0</v>
      </c>
      <c r="P77" s="9">
        <v>3</v>
      </c>
      <c r="Q77" s="10">
        <f t="shared" si="2"/>
        <v>0</v>
      </c>
      <c r="R77" s="9" t="s">
        <v>333</v>
      </c>
      <c r="S77" s="14">
        <f>SUM(P2:P99)</f>
        <v>198</v>
      </c>
      <c r="T77" s="14">
        <v>200</v>
      </c>
      <c r="U77" s="14">
        <f t="shared" si="3"/>
        <v>3.0303030303030303</v>
      </c>
    </row>
    <row r="78" spans="1:21" ht="31" x14ac:dyDescent="0.35">
      <c r="A78" s="3" t="s">
        <v>64</v>
      </c>
      <c r="B78" s="3" t="s">
        <v>207</v>
      </c>
      <c r="C78" s="7" t="s">
        <v>233</v>
      </c>
      <c r="D78" s="4"/>
      <c r="E78" s="4"/>
      <c r="F78" s="3">
        <v>0</v>
      </c>
      <c r="G78" s="3" t="s">
        <v>21</v>
      </c>
      <c r="H78" s="3" t="s">
        <v>264</v>
      </c>
      <c r="I78" s="4" t="s">
        <v>25</v>
      </c>
      <c r="J78" s="4" t="s">
        <v>26</v>
      </c>
      <c r="K78" s="4" t="s">
        <v>46</v>
      </c>
      <c r="L78" s="4"/>
      <c r="M78" s="4"/>
      <c r="N78" s="9"/>
      <c r="O78" s="9">
        <f>IF(N78=1,3,IF(N78=3,3,0))</f>
        <v>0</v>
      </c>
      <c r="P78" s="9">
        <v>2</v>
      </c>
      <c r="Q78" s="10">
        <f t="shared" si="2"/>
        <v>0</v>
      </c>
      <c r="R78" s="9" t="s">
        <v>334</v>
      </c>
      <c r="S78" s="14">
        <f>SUM(P2:P99)</f>
        <v>198</v>
      </c>
      <c r="T78" s="14">
        <v>200</v>
      </c>
      <c r="U78" s="14">
        <f t="shared" si="3"/>
        <v>2.0202020202020203</v>
      </c>
    </row>
    <row r="79" spans="1:21" ht="46.5" x14ac:dyDescent="0.35">
      <c r="A79" s="3" t="s">
        <v>64</v>
      </c>
      <c r="B79" s="3" t="s">
        <v>207</v>
      </c>
      <c r="C79" s="7" t="s">
        <v>234</v>
      </c>
      <c r="D79" s="4"/>
      <c r="E79" s="4"/>
      <c r="F79" s="3">
        <v>0</v>
      </c>
      <c r="G79" s="3" t="s">
        <v>21</v>
      </c>
      <c r="H79" s="3" t="s">
        <v>265</v>
      </c>
      <c r="I79" s="4" t="s">
        <v>38</v>
      </c>
      <c r="J79" s="4" t="s">
        <v>39</v>
      </c>
      <c r="K79" s="4" t="s">
        <v>52</v>
      </c>
      <c r="L79" s="4" t="s">
        <v>76</v>
      </c>
      <c r="M79" s="4"/>
      <c r="N79" s="9"/>
      <c r="O79" s="9">
        <f>IF(N79=4,3,IF(N79=3,2,IF(N79=2,1,0)))</f>
        <v>0</v>
      </c>
      <c r="P79" s="9">
        <v>3</v>
      </c>
      <c r="Q79" s="10">
        <f t="shared" si="2"/>
        <v>0</v>
      </c>
      <c r="R79" s="9" t="s">
        <v>333</v>
      </c>
      <c r="S79" s="14">
        <f>SUM(P2:P99)</f>
        <v>198</v>
      </c>
      <c r="T79" s="14">
        <v>200</v>
      </c>
      <c r="U79" s="14">
        <f t="shared" si="3"/>
        <v>3.0303030303030303</v>
      </c>
    </row>
    <row r="80" spans="1:21" x14ac:dyDescent="0.35">
      <c r="A80" s="3" t="s">
        <v>64</v>
      </c>
      <c r="B80" s="3" t="s">
        <v>207</v>
      </c>
      <c r="C80" s="7" t="s">
        <v>235</v>
      </c>
      <c r="D80" s="4"/>
      <c r="E80" s="4"/>
      <c r="F80" s="3">
        <v>0</v>
      </c>
      <c r="G80" s="3" t="s">
        <v>21</v>
      </c>
      <c r="H80" s="3" t="s">
        <v>266</v>
      </c>
      <c r="I80" s="4" t="s">
        <v>40</v>
      </c>
      <c r="J80" s="4" t="s">
        <v>28</v>
      </c>
      <c r="K80" s="4" t="s">
        <v>36</v>
      </c>
      <c r="L80" s="4" t="s">
        <v>287</v>
      </c>
      <c r="M80" s="4"/>
      <c r="N80" s="9"/>
      <c r="O80" s="9">
        <f>IF(N80=4,3,IF(N80=3,2,IF(N80=2,1,0)))</f>
        <v>0</v>
      </c>
      <c r="P80" s="9">
        <v>2</v>
      </c>
      <c r="Q80" s="10">
        <f t="shared" si="2"/>
        <v>0</v>
      </c>
      <c r="R80" s="9" t="s">
        <v>334</v>
      </c>
      <c r="S80" s="14">
        <f>SUM(P2:P99)</f>
        <v>198</v>
      </c>
      <c r="T80" s="14">
        <v>200</v>
      </c>
      <c r="U80" s="14">
        <f t="shared" si="3"/>
        <v>2.0202020202020203</v>
      </c>
    </row>
    <row r="81" spans="1:21" ht="31" x14ac:dyDescent="0.35">
      <c r="A81" s="3" t="s">
        <v>64</v>
      </c>
      <c r="B81" s="3" t="s">
        <v>207</v>
      </c>
      <c r="C81" s="7" t="s">
        <v>236</v>
      </c>
      <c r="D81" s="4"/>
      <c r="E81" s="4"/>
      <c r="F81" s="3">
        <v>0</v>
      </c>
      <c r="G81" s="3" t="s">
        <v>27</v>
      </c>
      <c r="H81" s="3" t="s">
        <v>267</v>
      </c>
      <c r="I81" s="4"/>
      <c r="J81" s="4"/>
      <c r="K81" s="4"/>
      <c r="L81" s="4"/>
      <c r="M81" s="4"/>
      <c r="N81" s="9"/>
      <c r="O81" s="9"/>
      <c r="P81" s="9"/>
      <c r="Q81" s="10"/>
      <c r="R81" s="9"/>
      <c r="S81" s="14"/>
      <c r="T81" s="14"/>
      <c r="U81" s="14"/>
    </row>
    <row r="82" spans="1:21" x14ac:dyDescent="0.35">
      <c r="A82" s="3" t="s">
        <v>64</v>
      </c>
      <c r="B82" s="3" t="s">
        <v>207</v>
      </c>
      <c r="C82" s="7" t="s">
        <v>237</v>
      </c>
      <c r="D82" s="4"/>
      <c r="E82" s="7" t="s">
        <v>236</v>
      </c>
      <c r="F82" s="3">
        <v>1</v>
      </c>
      <c r="G82" s="3" t="s">
        <v>21</v>
      </c>
      <c r="H82" s="3" t="s">
        <v>268</v>
      </c>
      <c r="I82" s="4" t="s">
        <v>25</v>
      </c>
      <c r="J82" s="4" t="s">
        <v>26</v>
      </c>
      <c r="K82" s="4"/>
      <c r="L82" s="4"/>
      <c r="M82" s="4"/>
      <c r="N82" s="9"/>
      <c r="O82" s="9">
        <f>IF(N82=1,3,0)</f>
        <v>0</v>
      </c>
      <c r="P82" s="9">
        <v>1</v>
      </c>
      <c r="Q82" s="10">
        <f t="shared" si="2"/>
        <v>0</v>
      </c>
      <c r="R82" s="9" t="s">
        <v>335</v>
      </c>
      <c r="S82" s="14">
        <f>SUM(P2:P99)</f>
        <v>198</v>
      </c>
      <c r="T82" s="14">
        <v>200</v>
      </c>
      <c r="U82" s="14">
        <f t="shared" si="3"/>
        <v>1.0101010101010102</v>
      </c>
    </row>
    <row r="83" spans="1:21" x14ac:dyDescent="0.35">
      <c r="A83" s="3" t="s">
        <v>64</v>
      </c>
      <c r="B83" s="3" t="s">
        <v>207</v>
      </c>
      <c r="C83" s="7" t="s">
        <v>238</v>
      </c>
      <c r="D83" s="4"/>
      <c r="E83" s="7" t="s">
        <v>236</v>
      </c>
      <c r="F83" s="3">
        <v>1</v>
      </c>
      <c r="G83" s="3" t="s">
        <v>21</v>
      </c>
      <c r="H83" s="3" t="s">
        <v>269</v>
      </c>
      <c r="I83" s="4" t="s">
        <v>25</v>
      </c>
      <c r="J83" s="4" t="s">
        <v>26</v>
      </c>
      <c r="K83" s="4"/>
      <c r="L83" s="4"/>
      <c r="M83" s="4"/>
      <c r="N83" s="9"/>
      <c r="O83" s="9">
        <f>IF(N83=1,3,0)</f>
        <v>0</v>
      </c>
      <c r="P83" s="9">
        <v>1</v>
      </c>
      <c r="Q83" s="10">
        <f t="shared" si="2"/>
        <v>0</v>
      </c>
      <c r="R83" s="9" t="s">
        <v>335</v>
      </c>
      <c r="S83" s="14">
        <f>SUM(P2:P99)</f>
        <v>198</v>
      </c>
      <c r="T83" s="14">
        <v>200</v>
      </c>
      <c r="U83" s="14">
        <f t="shared" si="3"/>
        <v>1.0101010101010102</v>
      </c>
    </row>
    <row r="84" spans="1:21" ht="31" x14ac:dyDescent="0.35">
      <c r="A84" s="3" t="s">
        <v>64</v>
      </c>
      <c r="B84" s="3" t="s">
        <v>288</v>
      </c>
      <c r="C84" s="7" t="s">
        <v>289</v>
      </c>
      <c r="D84" s="4"/>
      <c r="E84" s="4"/>
      <c r="F84" s="3">
        <v>0</v>
      </c>
      <c r="G84" s="3" t="s">
        <v>21</v>
      </c>
      <c r="H84" s="3" t="s">
        <v>305</v>
      </c>
      <c r="I84" s="4" t="s">
        <v>58</v>
      </c>
      <c r="J84" s="4" t="s">
        <v>59</v>
      </c>
      <c r="K84" s="4" t="s">
        <v>60</v>
      </c>
      <c r="L84" s="4"/>
      <c r="M84" s="4"/>
      <c r="N84" s="9"/>
      <c r="O84" s="9">
        <f>IF(N84=1,3,IF(N84=2,2,0))</f>
        <v>0</v>
      </c>
      <c r="P84" s="9">
        <v>2</v>
      </c>
      <c r="Q84" s="10">
        <f t="shared" si="2"/>
        <v>0</v>
      </c>
      <c r="R84" s="9" t="s">
        <v>334</v>
      </c>
      <c r="S84" s="14">
        <f>SUM(P2:P99)</f>
        <v>198</v>
      </c>
      <c r="T84" s="14">
        <v>200</v>
      </c>
      <c r="U84" s="14">
        <f t="shared" si="3"/>
        <v>2.0202020202020203</v>
      </c>
    </row>
    <row r="85" spans="1:21" ht="46.5" x14ac:dyDescent="0.35">
      <c r="A85" s="3" t="s">
        <v>64</v>
      </c>
      <c r="B85" s="3" t="s">
        <v>288</v>
      </c>
      <c r="C85" s="7" t="s">
        <v>290</v>
      </c>
      <c r="D85" s="4"/>
      <c r="E85" s="4"/>
      <c r="F85" s="3">
        <v>0</v>
      </c>
      <c r="G85" s="3" t="s">
        <v>21</v>
      </c>
      <c r="H85" s="3" t="s">
        <v>306</v>
      </c>
      <c r="I85" s="4" t="s">
        <v>44</v>
      </c>
      <c r="J85" s="4" t="s">
        <v>321</v>
      </c>
      <c r="K85" s="4" t="s">
        <v>282</v>
      </c>
      <c r="L85" s="4">
        <v>100</v>
      </c>
      <c r="M85" s="4"/>
      <c r="N85" s="9"/>
      <c r="O85" s="9">
        <f>IF(N85=4,3,IF(N85=3,2,IF(N85=2,1,0)))</f>
        <v>0</v>
      </c>
      <c r="P85" s="9">
        <v>3</v>
      </c>
      <c r="Q85" s="10">
        <f t="shared" si="2"/>
        <v>0</v>
      </c>
      <c r="R85" s="9" t="s">
        <v>333</v>
      </c>
      <c r="S85" s="14">
        <f>SUM(P2:P99)</f>
        <v>198</v>
      </c>
      <c r="T85" s="14">
        <v>200</v>
      </c>
      <c r="U85" s="14">
        <f t="shared" si="3"/>
        <v>3.0303030303030303</v>
      </c>
    </row>
    <row r="86" spans="1:21" ht="31" x14ac:dyDescent="0.35">
      <c r="A86" s="3" t="s">
        <v>64</v>
      </c>
      <c r="B86" s="3" t="s">
        <v>288</v>
      </c>
      <c r="C86" s="7" t="s">
        <v>291</v>
      </c>
      <c r="D86" s="4"/>
      <c r="E86" s="4"/>
      <c r="F86" s="3">
        <v>0</v>
      </c>
      <c r="G86" s="3" t="s">
        <v>21</v>
      </c>
      <c r="H86" s="3" t="s">
        <v>307</v>
      </c>
      <c r="I86" s="4" t="s">
        <v>322</v>
      </c>
      <c r="J86" s="4" t="s">
        <v>39</v>
      </c>
      <c r="K86" s="4" t="s">
        <v>31</v>
      </c>
      <c r="L86" s="4" t="s">
        <v>32</v>
      </c>
      <c r="M86" s="4"/>
      <c r="N86" s="9"/>
      <c r="O86" s="9">
        <f>IF(N86=4,3,IF(N86=3,2,IF(N86=2,1,0)))</f>
        <v>0</v>
      </c>
      <c r="P86" s="9">
        <v>3</v>
      </c>
      <c r="Q86" s="10">
        <f t="shared" si="2"/>
        <v>0</v>
      </c>
      <c r="R86" s="9" t="s">
        <v>333</v>
      </c>
      <c r="S86" s="14">
        <f>SUM(P2:P99)</f>
        <v>198</v>
      </c>
      <c r="T86" s="14">
        <v>200</v>
      </c>
      <c r="U86" s="14">
        <f t="shared" si="3"/>
        <v>3.0303030303030303</v>
      </c>
    </row>
    <row r="87" spans="1:21" ht="31" x14ac:dyDescent="0.35">
      <c r="A87" s="3" t="s">
        <v>64</v>
      </c>
      <c r="B87" s="3" t="s">
        <v>288</v>
      </c>
      <c r="C87" s="7" t="s">
        <v>292</v>
      </c>
      <c r="D87" s="4"/>
      <c r="E87" s="4"/>
      <c r="F87" s="3">
        <v>0</v>
      </c>
      <c r="G87" s="3" t="s">
        <v>21</v>
      </c>
      <c r="H87" s="3" t="s">
        <v>308</v>
      </c>
      <c r="I87" s="4" t="s">
        <v>24</v>
      </c>
      <c r="J87" s="4" t="s">
        <v>20</v>
      </c>
      <c r="K87" s="4"/>
      <c r="L87" s="4"/>
      <c r="M87" s="4"/>
      <c r="N87" s="9"/>
      <c r="O87" s="9">
        <f>IF(N87=1,3,0)</f>
        <v>0</v>
      </c>
      <c r="P87" s="9">
        <v>2</v>
      </c>
      <c r="Q87" s="10">
        <f t="shared" si="2"/>
        <v>0</v>
      </c>
      <c r="R87" s="9" t="s">
        <v>334</v>
      </c>
      <c r="S87" s="14">
        <f>SUM(P2:P99)</f>
        <v>198</v>
      </c>
      <c r="T87" s="14">
        <v>200</v>
      </c>
      <c r="U87" s="14">
        <f t="shared" si="3"/>
        <v>2.0202020202020203</v>
      </c>
    </row>
    <row r="88" spans="1:21" ht="31" x14ac:dyDescent="0.35">
      <c r="A88" s="3" t="s">
        <v>64</v>
      </c>
      <c r="B88" s="3" t="s">
        <v>288</v>
      </c>
      <c r="C88" s="7" t="s">
        <v>293</v>
      </c>
      <c r="D88" s="4"/>
      <c r="E88" s="4"/>
      <c r="F88" s="3">
        <v>0</v>
      </c>
      <c r="G88" s="3" t="s">
        <v>21</v>
      </c>
      <c r="H88" s="3" t="s">
        <v>309</v>
      </c>
      <c r="I88" s="4" t="s">
        <v>323</v>
      </c>
      <c r="J88" s="4" t="s">
        <v>39</v>
      </c>
      <c r="K88" s="4" t="s">
        <v>321</v>
      </c>
      <c r="L88" s="4" t="s">
        <v>324</v>
      </c>
      <c r="M88" s="4"/>
      <c r="N88" s="9"/>
      <c r="O88" s="9">
        <f>IF(N88=4,3,IF(N88=3,2,IF(N88=2,1,0)))</f>
        <v>0</v>
      </c>
      <c r="P88" s="9">
        <v>3</v>
      </c>
      <c r="Q88" s="10">
        <f t="shared" si="2"/>
        <v>0</v>
      </c>
      <c r="R88" s="9" t="s">
        <v>333</v>
      </c>
      <c r="S88" s="14">
        <f>SUM(P2:P99)</f>
        <v>198</v>
      </c>
      <c r="T88" s="14">
        <v>200</v>
      </c>
      <c r="U88" s="14">
        <f t="shared" si="3"/>
        <v>3.0303030303030303</v>
      </c>
    </row>
    <row r="89" spans="1:21" ht="31" x14ac:dyDescent="0.35">
      <c r="A89" s="3" t="s">
        <v>64</v>
      </c>
      <c r="B89" s="3" t="s">
        <v>288</v>
      </c>
      <c r="C89" s="7" t="s">
        <v>294</v>
      </c>
      <c r="D89" s="4"/>
      <c r="E89" s="4"/>
      <c r="F89" s="3">
        <v>0</v>
      </c>
      <c r="G89" s="3" t="s">
        <v>21</v>
      </c>
      <c r="H89" s="3" t="s">
        <v>310</v>
      </c>
      <c r="I89" s="4">
        <v>1</v>
      </c>
      <c r="J89" s="4">
        <v>2</v>
      </c>
      <c r="K89" s="4" t="s">
        <v>325</v>
      </c>
      <c r="L89" s="4">
        <v>0</v>
      </c>
      <c r="M89" s="4"/>
      <c r="N89" s="9"/>
      <c r="O89" s="9">
        <f>IF(N89=3,3,IF(N89=2,2,IF(N89=1,1,0)))</f>
        <v>0</v>
      </c>
      <c r="P89" s="9">
        <v>2</v>
      </c>
      <c r="Q89" s="10">
        <f t="shared" si="2"/>
        <v>0</v>
      </c>
      <c r="R89" s="9" t="s">
        <v>334</v>
      </c>
      <c r="S89" s="14">
        <f>SUM(P2:P99)</f>
        <v>198</v>
      </c>
      <c r="T89" s="14">
        <v>200</v>
      </c>
      <c r="U89" s="14">
        <f t="shared" si="3"/>
        <v>2.0202020202020203</v>
      </c>
    </row>
    <row r="90" spans="1:21" ht="31" x14ac:dyDescent="0.35">
      <c r="A90" s="3" t="s">
        <v>64</v>
      </c>
      <c r="B90" s="3" t="s">
        <v>288</v>
      </c>
      <c r="C90" s="7" t="s">
        <v>295</v>
      </c>
      <c r="D90" s="4"/>
      <c r="E90" s="4"/>
      <c r="F90" s="3">
        <v>0</v>
      </c>
      <c r="G90" s="3" t="s">
        <v>21</v>
      </c>
      <c r="H90" s="3" t="s">
        <v>311</v>
      </c>
      <c r="I90" s="4" t="s">
        <v>24</v>
      </c>
      <c r="J90" s="4" t="s">
        <v>20</v>
      </c>
      <c r="K90" s="4"/>
      <c r="L90" s="4"/>
      <c r="M90" s="4"/>
      <c r="N90" s="9"/>
      <c r="O90" s="9">
        <f>IF(N90=1,3,0)</f>
        <v>0</v>
      </c>
      <c r="P90" s="9">
        <v>2</v>
      </c>
      <c r="Q90" s="10">
        <f t="shared" si="2"/>
        <v>0</v>
      </c>
      <c r="R90" s="9" t="s">
        <v>334</v>
      </c>
      <c r="S90" s="14">
        <f>SUM(P2:P99)</f>
        <v>198</v>
      </c>
      <c r="T90" s="14">
        <v>200</v>
      </c>
      <c r="U90" s="14">
        <f t="shared" si="3"/>
        <v>2.0202020202020203</v>
      </c>
    </row>
    <row r="91" spans="1:21" ht="31" x14ac:dyDescent="0.35">
      <c r="A91" s="3" t="s">
        <v>64</v>
      </c>
      <c r="B91" s="3" t="s">
        <v>288</v>
      </c>
      <c r="C91" s="7" t="s">
        <v>296</v>
      </c>
      <c r="D91" s="4"/>
      <c r="E91" s="4"/>
      <c r="F91" s="3">
        <v>0</v>
      </c>
      <c r="G91" s="3" t="s">
        <v>21</v>
      </c>
      <c r="H91" s="3" t="s">
        <v>312</v>
      </c>
      <c r="I91" s="4" t="s">
        <v>24</v>
      </c>
      <c r="J91" s="4" t="s">
        <v>20</v>
      </c>
      <c r="K91" s="4"/>
      <c r="L91" s="4"/>
      <c r="M91" s="4"/>
      <c r="N91" s="9"/>
      <c r="O91" s="9">
        <f>IF(N91=2,3,0)</f>
        <v>0</v>
      </c>
      <c r="P91" s="9">
        <v>1</v>
      </c>
      <c r="Q91" s="10">
        <f t="shared" si="2"/>
        <v>0</v>
      </c>
      <c r="R91" s="9" t="s">
        <v>335</v>
      </c>
      <c r="S91" s="14">
        <f>SUM(P2:P99)</f>
        <v>198</v>
      </c>
      <c r="T91" s="14">
        <v>200</v>
      </c>
      <c r="U91" s="14">
        <f t="shared" si="3"/>
        <v>1.0101010101010102</v>
      </c>
    </row>
    <row r="92" spans="1:21" ht="31" x14ac:dyDescent="0.35">
      <c r="A92" s="3" t="s">
        <v>64</v>
      </c>
      <c r="B92" s="3" t="s">
        <v>288</v>
      </c>
      <c r="C92" s="7" t="s">
        <v>297</v>
      </c>
      <c r="D92" s="4"/>
      <c r="E92" s="4"/>
      <c r="F92" s="3">
        <v>0</v>
      </c>
      <c r="G92" s="3" t="s">
        <v>21</v>
      </c>
      <c r="H92" s="3" t="s">
        <v>313</v>
      </c>
      <c r="I92" s="4" t="s">
        <v>123</v>
      </c>
      <c r="J92" s="4" t="s">
        <v>124</v>
      </c>
      <c r="K92" s="4" t="s">
        <v>204</v>
      </c>
      <c r="L92" s="4" t="s">
        <v>326</v>
      </c>
      <c r="M92" s="4"/>
      <c r="N92" s="9"/>
      <c r="O92" s="9">
        <f>IF(N91=2,3,IF(N92=1,3,IF(N92=2,2,IF(N92=3,1,0))))</f>
        <v>0</v>
      </c>
      <c r="P92" s="9">
        <v>2</v>
      </c>
      <c r="Q92" s="10">
        <f t="shared" si="2"/>
        <v>0</v>
      </c>
      <c r="R92" s="9" t="s">
        <v>334</v>
      </c>
      <c r="S92" s="14">
        <f>SUM(P2:P99)</f>
        <v>198</v>
      </c>
      <c r="T92" s="14">
        <v>200</v>
      </c>
      <c r="U92" s="14">
        <f t="shared" si="3"/>
        <v>2.0202020202020203</v>
      </c>
    </row>
    <row r="93" spans="1:21" ht="46.5" x14ac:dyDescent="0.35">
      <c r="A93" s="3" t="s">
        <v>64</v>
      </c>
      <c r="B93" s="3" t="s">
        <v>288</v>
      </c>
      <c r="C93" s="7" t="s">
        <v>298</v>
      </c>
      <c r="D93" s="4"/>
      <c r="E93" s="4"/>
      <c r="F93" s="3">
        <v>0</v>
      </c>
      <c r="G93" s="3" t="s">
        <v>21</v>
      </c>
      <c r="H93" s="3" t="s">
        <v>314</v>
      </c>
      <c r="I93" s="4">
        <v>0</v>
      </c>
      <c r="J93" s="4">
        <v>1</v>
      </c>
      <c r="K93" s="4" t="s">
        <v>33</v>
      </c>
      <c r="L93" s="4" t="s">
        <v>325</v>
      </c>
      <c r="M93" s="4"/>
      <c r="N93" s="9"/>
      <c r="O93" s="9">
        <f>IF(N93=4,3,IF(N93=3,2,IF(N93=2,1,0)))</f>
        <v>0</v>
      </c>
      <c r="P93" s="9">
        <v>2</v>
      </c>
      <c r="Q93" s="10">
        <f t="shared" si="2"/>
        <v>0</v>
      </c>
      <c r="R93" s="9" t="s">
        <v>334</v>
      </c>
      <c r="S93" s="14">
        <f>SUM(P2:P99)</f>
        <v>198</v>
      </c>
      <c r="T93" s="14">
        <v>200</v>
      </c>
      <c r="U93" s="14">
        <f t="shared" si="3"/>
        <v>2.0202020202020203</v>
      </c>
    </row>
    <row r="94" spans="1:21" ht="31" x14ac:dyDescent="0.35">
      <c r="A94" s="3" t="s">
        <v>64</v>
      </c>
      <c r="B94" s="3" t="s">
        <v>288</v>
      </c>
      <c r="C94" s="7" t="s">
        <v>299</v>
      </c>
      <c r="D94" s="4"/>
      <c r="E94" s="4" t="s">
        <v>298</v>
      </c>
      <c r="F94" s="3">
        <v>1</v>
      </c>
      <c r="G94" s="3" t="s">
        <v>21</v>
      </c>
      <c r="H94" s="3" t="s">
        <v>315</v>
      </c>
      <c r="I94" s="4" t="s">
        <v>24</v>
      </c>
      <c r="J94" s="4" t="s">
        <v>20</v>
      </c>
      <c r="K94" s="4"/>
      <c r="L94" s="4"/>
      <c r="M94" s="4"/>
      <c r="N94" s="9"/>
      <c r="O94" s="9">
        <f>IF(N93=1,0,IF(N94=1,3,0))</f>
        <v>0</v>
      </c>
      <c r="P94" s="9">
        <v>3</v>
      </c>
      <c r="Q94" s="10">
        <f t="shared" si="2"/>
        <v>0</v>
      </c>
      <c r="R94" s="9" t="s">
        <v>333</v>
      </c>
      <c r="S94" s="14">
        <f>SUM(P2:P99)</f>
        <v>198</v>
      </c>
      <c r="T94" s="14">
        <v>200</v>
      </c>
      <c r="U94" s="14">
        <f t="shared" si="3"/>
        <v>3.0303030303030303</v>
      </c>
    </row>
    <row r="95" spans="1:21" ht="31" x14ac:dyDescent="0.35">
      <c r="A95" s="3" t="s">
        <v>64</v>
      </c>
      <c r="B95" s="3" t="s">
        <v>288</v>
      </c>
      <c r="C95" s="7" t="s">
        <v>300</v>
      </c>
      <c r="D95" s="4"/>
      <c r="E95" s="4" t="s">
        <v>298</v>
      </c>
      <c r="F95" s="3">
        <v>1</v>
      </c>
      <c r="G95" s="3" t="s">
        <v>21</v>
      </c>
      <c r="H95" s="3" t="s">
        <v>316</v>
      </c>
      <c r="I95" s="4" t="s">
        <v>24</v>
      </c>
      <c r="J95" s="4" t="s">
        <v>20</v>
      </c>
      <c r="K95" s="4"/>
      <c r="L95" s="4"/>
      <c r="M95" s="4"/>
      <c r="N95" s="9"/>
      <c r="O95" s="9">
        <f>IF(N93=1,0,IF(N95=1,3,0))</f>
        <v>0</v>
      </c>
      <c r="P95" s="9">
        <v>3</v>
      </c>
      <c r="Q95" s="10">
        <f t="shared" si="2"/>
        <v>0</v>
      </c>
      <c r="R95" s="9" t="s">
        <v>333</v>
      </c>
      <c r="S95" s="14">
        <f>SUM(P2:P99)</f>
        <v>198</v>
      </c>
      <c r="T95" s="14">
        <v>200</v>
      </c>
      <c r="U95" s="14">
        <f t="shared" si="3"/>
        <v>3.0303030303030303</v>
      </c>
    </row>
    <row r="96" spans="1:21" ht="31" x14ac:dyDescent="0.35">
      <c r="A96" s="3" t="s">
        <v>64</v>
      </c>
      <c r="B96" s="3" t="s">
        <v>288</v>
      </c>
      <c r="C96" s="7" t="s">
        <v>301</v>
      </c>
      <c r="D96" s="4"/>
      <c r="E96" s="4"/>
      <c r="F96" s="3">
        <v>0</v>
      </c>
      <c r="G96" s="3" t="s">
        <v>21</v>
      </c>
      <c r="H96" s="3" t="s">
        <v>317</v>
      </c>
      <c r="I96" s="4" t="s">
        <v>32</v>
      </c>
      <c r="J96" s="4" t="s">
        <v>35</v>
      </c>
      <c r="K96" s="4" t="s">
        <v>329</v>
      </c>
      <c r="L96" s="4" t="s">
        <v>330</v>
      </c>
      <c r="M96" s="4"/>
      <c r="N96" s="9"/>
      <c r="O96" s="9">
        <f>IF(N96=1,3,IF(N96=2,2,IF(N96=3,1,0)))</f>
        <v>0</v>
      </c>
      <c r="P96" s="9">
        <v>3</v>
      </c>
      <c r="Q96" s="10">
        <f t="shared" si="2"/>
        <v>0</v>
      </c>
      <c r="R96" s="9" t="s">
        <v>333</v>
      </c>
      <c r="S96" s="14">
        <f>SUM(P2:P99)</f>
        <v>198</v>
      </c>
      <c r="T96" s="14">
        <v>200</v>
      </c>
      <c r="U96" s="14">
        <f t="shared" si="3"/>
        <v>3.0303030303030303</v>
      </c>
    </row>
    <row r="97" spans="1:21" ht="31" x14ac:dyDescent="0.35">
      <c r="A97" s="3" t="s">
        <v>64</v>
      </c>
      <c r="B97" s="3" t="s">
        <v>288</v>
      </c>
      <c r="C97" s="7" t="s">
        <v>302</v>
      </c>
      <c r="D97" s="4"/>
      <c r="E97" s="4"/>
      <c r="F97" s="3">
        <v>0</v>
      </c>
      <c r="G97" s="3" t="s">
        <v>21</v>
      </c>
      <c r="H97" s="3" t="s">
        <v>318</v>
      </c>
      <c r="I97" s="4" t="s">
        <v>327</v>
      </c>
      <c r="J97" s="4" t="s">
        <v>23</v>
      </c>
      <c r="K97" s="4" t="s">
        <v>32</v>
      </c>
      <c r="L97" s="4" t="s">
        <v>331</v>
      </c>
      <c r="M97" s="4"/>
      <c r="N97" s="9"/>
      <c r="O97" s="9">
        <f>IF(N97=1,3,IF(N97=2,2,IF(N97=3,1,0)))</f>
        <v>0</v>
      </c>
      <c r="P97" s="9">
        <v>3</v>
      </c>
      <c r="Q97" s="10">
        <f t="shared" si="2"/>
        <v>0</v>
      </c>
      <c r="R97" s="9" t="s">
        <v>333</v>
      </c>
      <c r="S97" s="14">
        <f>SUM(P2:P99)</f>
        <v>198</v>
      </c>
      <c r="T97" s="14">
        <v>200</v>
      </c>
      <c r="U97" s="14">
        <f t="shared" si="3"/>
        <v>3.0303030303030303</v>
      </c>
    </row>
    <row r="98" spans="1:21" ht="31" x14ac:dyDescent="0.35">
      <c r="A98" s="3" t="s">
        <v>64</v>
      </c>
      <c r="B98" s="3" t="s">
        <v>288</v>
      </c>
      <c r="C98" s="7" t="s">
        <v>303</v>
      </c>
      <c r="D98" s="4"/>
      <c r="E98" s="4"/>
      <c r="F98" s="3">
        <v>0</v>
      </c>
      <c r="G98" s="3" t="s">
        <v>21</v>
      </c>
      <c r="H98" s="3" t="s">
        <v>319</v>
      </c>
      <c r="I98" s="4" t="s">
        <v>328</v>
      </c>
      <c r="J98" s="4" t="s">
        <v>55</v>
      </c>
      <c r="K98" s="4" t="s">
        <v>40</v>
      </c>
      <c r="L98" s="4" t="s">
        <v>57</v>
      </c>
      <c r="M98" s="4"/>
      <c r="N98" s="9"/>
      <c r="O98" s="9">
        <f>IF(N98=1,3,IF(N98=2,2,IF(N98=3,1,0)))</f>
        <v>0</v>
      </c>
      <c r="P98" s="9">
        <v>1</v>
      </c>
      <c r="Q98" s="10">
        <f t="shared" si="2"/>
        <v>0</v>
      </c>
      <c r="R98" s="9" t="s">
        <v>335</v>
      </c>
      <c r="S98" s="14">
        <f>SUM(P2:P99)</f>
        <v>198</v>
      </c>
      <c r="T98" s="14">
        <v>200</v>
      </c>
      <c r="U98" s="14">
        <f t="shared" si="3"/>
        <v>1.0101010101010102</v>
      </c>
    </row>
    <row r="99" spans="1:21" ht="31" x14ac:dyDescent="0.35">
      <c r="A99" s="3" t="s">
        <v>64</v>
      </c>
      <c r="B99" s="3" t="s">
        <v>288</v>
      </c>
      <c r="C99" s="7" t="s">
        <v>304</v>
      </c>
      <c r="D99" s="4"/>
      <c r="E99" s="4"/>
      <c r="F99" s="3">
        <v>0</v>
      </c>
      <c r="G99" s="3" t="s">
        <v>21</v>
      </c>
      <c r="H99" s="3" t="s">
        <v>320</v>
      </c>
      <c r="I99" s="4">
        <v>2</v>
      </c>
      <c r="J99" s="4" t="s">
        <v>34</v>
      </c>
      <c r="K99" s="4" t="s">
        <v>47</v>
      </c>
      <c r="L99" s="4" t="s">
        <v>48</v>
      </c>
      <c r="M99" s="4"/>
      <c r="N99" s="9"/>
      <c r="O99" s="9">
        <f>IF(N99=2,1,IF(N99=3,2,IF(N99=4,3,0)))</f>
        <v>0</v>
      </c>
      <c r="P99" s="9">
        <v>2</v>
      </c>
      <c r="Q99" s="10">
        <f t="shared" si="2"/>
        <v>0</v>
      </c>
      <c r="R99" s="9" t="s">
        <v>334</v>
      </c>
      <c r="S99" s="14">
        <f>SUM(P2:P99)</f>
        <v>198</v>
      </c>
      <c r="T99" s="14">
        <v>200</v>
      </c>
      <c r="U99" s="14">
        <f t="shared" si="3"/>
        <v>2.0202020202020203</v>
      </c>
    </row>
    <row r="100" spans="1:21" x14ac:dyDescent="0.35">
      <c r="A100" s="17"/>
      <c r="B100" s="17"/>
      <c r="C100" s="17"/>
      <c r="D100" s="17"/>
      <c r="E100" s="17"/>
      <c r="F100" s="17"/>
      <c r="G100" s="17"/>
      <c r="H100" s="18"/>
      <c r="I100" s="4"/>
      <c r="J100" s="4"/>
      <c r="K100" s="4"/>
      <c r="L100" s="4"/>
      <c r="M100" s="17"/>
      <c r="N100" s="19"/>
      <c r="O100" s="17"/>
      <c r="P100" s="14">
        <f>SUM(P2:P99)</f>
        <v>198</v>
      </c>
      <c r="Q100" s="20">
        <f>SUM(Q2:Q99)</f>
        <v>0.67340067340067333</v>
      </c>
      <c r="R100" s="19"/>
      <c r="S100" s="14"/>
      <c r="T100" s="14"/>
      <c r="U100" s="14">
        <f>SUM(U2:U99)</f>
        <v>200.00000000000003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QUALITY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2026-01-02T10:41:04Z</dcterms:modified>
</cp:coreProperties>
</file>