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0877A2BF-03CC-487B-8BC0-07AA53399BE3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FETY &amp; ENVIRONMENT" sheetId="6" r:id="rId1"/>
  </sheets>
  <definedNames>
    <definedName name="_xlnm._FilterDatabase" localSheetId="0" hidden="1">'SAFETY &amp; ENVIRONMENT'!$P$1:$P$61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6" l="1"/>
  <c r="Q42" i="6" s="1"/>
  <c r="O41" i="6"/>
  <c r="Q41" i="6" s="1"/>
  <c r="O40" i="6"/>
  <c r="Q40" i="6" s="1"/>
  <c r="O39" i="6"/>
  <c r="Q39" i="6" s="1"/>
  <c r="O37" i="6"/>
  <c r="O36" i="6"/>
  <c r="O32" i="6"/>
  <c r="Q32" i="6" s="1"/>
  <c r="O31" i="6"/>
  <c r="Q31" i="6" s="1"/>
  <c r="O30" i="6"/>
  <c r="Q30" i="6" s="1"/>
  <c r="O26" i="6"/>
  <c r="O25" i="6"/>
  <c r="O24" i="6"/>
  <c r="O23" i="6"/>
  <c r="O15" i="6"/>
  <c r="Q15" i="6" s="1"/>
  <c r="O14" i="6"/>
  <c r="Q14" i="6" s="1"/>
  <c r="O11" i="6"/>
  <c r="O10" i="6"/>
  <c r="O8" i="6"/>
  <c r="Q8" i="6" s="1"/>
  <c r="Q3" i="6"/>
  <c r="Q5" i="6"/>
  <c r="Q6" i="6"/>
  <c r="Q7" i="6"/>
  <c r="Q9" i="6"/>
  <c r="Q10" i="6"/>
  <c r="Q11" i="6"/>
  <c r="Q12" i="6"/>
  <c r="Q13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3" i="6"/>
  <c r="Q34" i="6"/>
  <c r="Q35" i="6"/>
  <c r="Q36" i="6"/>
  <c r="Q37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2" i="6"/>
  <c r="S61" i="6"/>
  <c r="U61" i="6" s="1"/>
  <c r="S60" i="6"/>
  <c r="S59" i="6"/>
  <c r="U59" i="6" s="1"/>
  <c r="S58" i="6"/>
  <c r="U58" i="6" s="1"/>
  <c r="S57" i="6"/>
  <c r="U57" i="6" s="1"/>
  <c r="S56" i="6"/>
  <c r="U56" i="6" s="1"/>
  <c r="S55" i="6"/>
  <c r="U55" i="6"/>
  <c r="S54" i="6"/>
  <c r="S53" i="6"/>
  <c r="S52" i="6"/>
  <c r="U52" i="6" s="1"/>
  <c r="S51" i="6"/>
  <c r="U51" i="6" s="1"/>
  <c r="S50" i="6"/>
  <c r="U50" i="6" s="1"/>
  <c r="S49" i="6"/>
  <c r="U49" i="6" s="1"/>
  <c r="S48" i="6"/>
  <c r="U48" i="6" s="1"/>
  <c r="S46" i="6"/>
  <c r="U46" i="6" s="1"/>
  <c r="S47" i="6"/>
  <c r="U47" i="6" s="1"/>
  <c r="S45" i="6"/>
  <c r="U45" i="6" s="1"/>
  <c r="S44" i="6"/>
  <c r="U44" i="6" s="1"/>
  <c r="S43" i="6"/>
  <c r="U43" i="6" s="1"/>
  <c r="S42" i="6"/>
  <c r="S41" i="6"/>
  <c r="U41" i="6" s="1"/>
  <c r="S39" i="6"/>
  <c r="U39" i="6" s="1"/>
  <c r="S40" i="6"/>
  <c r="U40" i="6" s="1"/>
  <c r="S38" i="6"/>
  <c r="S37" i="6"/>
  <c r="U37" i="6" s="1"/>
  <c r="S36" i="6"/>
  <c r="U36" i="6" s="1"/>
  <c r="S35" i="6"/>
  <c r="U35" i="6" s="1"/>
  <c r="S34" i="6"/>
  <c r="U34" i="6" s="1"/>
  <c r="S33" i="6"/>
  <c r="U33" i="6" s="1"/>
  <c r="S32" i="6"/>
  <c r="U32" i="6" s="1"/>
  <c r="S31" i="6"/>
  <c r="U31" i="6" s="1"/>
  <c r="S30" i="6"/>
  <c r="U30" i="6" s="1"/>
  <c r="S29" i="6"/>
  <c r="S28" i="6"/>
  <c r="U28" i="6" s="1"/>
  <c r="S27" i="6"/>
  <c r="U27" i="6" s="1"/>
  <c r="S26" i="6"/>
  <c r="S25" i="6"/>
  <c r="U25" i="6" s="1"/>
  <c r="S24" i="6"/>
  <c r="S23" i="6"/>
  <c r="S22" i="6"/>
  <c r="U22" i="6" s="1"/>
  <c r="S21" i="6"/>
  <c r="S20" i="6"/>
  <c r="S19" i="6"/>
  <c r="U19" i="6" s="1"/>
  <c r="S18" i="6"/>
  <c r="S17" i="6"/>
  <c r="U17" i="6" s="1"/>
  <c r="S16" i="6"/>
  <c r="S15" i="6"/>
  <c r="U15" i="6" s="1"/>
  <c r="S14" i="6"/>
  <c r="U14" i="6" s="1"/>
  <c r="S13" i="6"/>
  <c r="U13" i="6" s="1"/>
  <c r="S12" i="6"/>
  <c r="S11" i="6"/>
  <c r="U11" i="6" s="1"/>
  <c r="S10" i="6"/>
  <c r="U10" i="6" s="1"/>
  <c r="S8" i="6"/>
  <c r="U8" i="6" s="1"/>
  <c r="S9" i="6"/>
  <c r="S7" i="6"/>
  <c r="U7" i="6" s="1"/>
  <c r="S2" i="6"/>
  <c r="U2" i="6" s="1"/>
  <c r="S3" i="6"/>
  <c r="U3" i="6" s="1"/>
  <c r="S6" i="6"/>
  <c r="U6" i="6" s="1"/>
  <c r="S5" i="6"/>
  <c r="U5" i="6" s="1"/>
  <c r="S4" i="6"/>
  <c r="P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35" i="6"/>
  <c r="O34" i="6"/>
  <c r="O33" i="6"/>
  <c r="O29" i="6"/>
  <c r="O28" i="6"/>
  <c r="O27" i="6"/>
  <c r="O22" i="6"/>
  <c r="O21" i="6"/>
  <c r="O20" i="6"/>
  <c r="O19" i="6"/>
  <c r="O18" i="6"/>
  <c r="O17" i="6"/>
  <c r="O16" i="6"/>
  <c r="O13" i="6"/>
  <c r="O12" i="6"/>
  <c r="O9" i="6"/>
  <c r="O7" i="6"/>
  <c r="O2" i="6"/>
  <c r="O6" i="6"/>
  <c r="O5" i="6"/>
  <c r="O3" i="6"/>
  <c r="U60" i="6"/>
  <c r="U54" i="6"/>
  <c r="U53" i="6"/>
  <c r="U42" i="6"/>
  <c r="U29" i="6"/>
  <c r="U26" i="6"/>
  <c r="U24" i="6"/>
  <c r="U23" i="6"/>
  <c r="U21" i="6"/>
  <c r="U20" i="6"/>
  <c r="U18" i="6"/>
  <c r="U16" i="6"/>
  <c r="U12" i="6"/>
  <c r="U9" i="6"/>
</calcChain>
</file>

<file path=xl/sharedStrings.xml><?xml version="1.0" encoding="utf-8"?>
<sst xmlns="http://schemas.openxmlformats.org/spreadsheetml/2006/main" count="686" uniqueCount="286">
  <si>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</si>
  <si>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</si>
  <si>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</si>
  <si>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</si>
  <si>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</si>
  <si>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</si>
  <si>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</si>
  <si>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</si>
  <si>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</si>
  <si>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</si>
  <si>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</si>
  <si>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</si>
  <si>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</si>
  <si>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</si>
  <si>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</si>
  <si>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</si>
  <si>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</si>
  <si>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</si>
  <si>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</si>
  <si>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</si>
  <si>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</si>
  <si>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</si>
  <si>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&lt;75</t>
  </si>
  <si>
    <t>&lt;85</t>
  </si>
  <si>
    <t>&gt;90</t>
  </si>
  <si>
    <t>YES</t>
  </si>
  <si>
    <t>&lt;3</t>
  </si>
  <si>
    <t>&gt;3</t>
  </si>
  <si>
    <t>&lt;80</t>
  </si>
  <si>
    <t>&gt;80</t>
  </si>
  <si>
    <t>&lt;2</t>
  </si>
  <si>
    <t>&gt;70</t>
  </si>
  <si>
    <t>&lt;50%</t>
  </si>
  <si>
    <t>Yrly</t>
  </si>
  <si>
    <t>&lt;70</t>
  </si>
  <si>
    <t>&lt;5</t>
  </si>
  <si>
    <t>&lt;10</t>
  </si>
  <si>
    <t>&lt;20</t>
  </si>
  <si>
    <t>&lt;90</t>
  </si>
  <si>
    <t>&gt;6</t>
  </si>
  <si>
    <t>&gt;10</t>
  </si>
  <si>
    <t>PH</t>
  </si>
  <si>
    <t>SYSTEM</t>
  </si>
  <si>
    <t>All</t>
  </si>
  <si>
    <t>Always</t>
  </si>
  <si>
    <t>Frequently</t>
  </si>
  <si>
    <t>Rarely</t>
  </si>
  <si>
    <t>Never</t>
  </si>
  <si>
    <t>Mnthly</t>
  </si>
  <si>
    <t>H Yrly</t>
  </si>
  <si>
    <t>Supervisor</t>
  </si>
  <si>
    <t>&lt;95</t>
  </si>
  <si>
    <t>&gt;2</t>
  </si>
  <si>
    <t>&gt;60</t>
  </si>
  <si>
    <t>&lt;=60</t>
  </si>
  <si>
    <t>&gt;20</t>
  </si>
  <si>
    <t>S1.1</t>
  </si>
  <si>
    <t>S1.2</t>
  </si>
  <si>
    <t>S1.3</t>
  </si>
  <si>
    <t>S1.3.1</t>
  </si>
  <si>
    <t>S1.3.2</t>
  </si>
  <si>
    <t>SAFETY &amp; ENVIRONMENT</t>
  </si>
  <si>
    <t>Are you aware of EP safety system &amp; Safety Policy?</t>
  </si>
  <si>
    <t>Till what level of your employees aware of this system?</t>
  </si>
  <si>
    <t>What % of employees are aware of</t>
  </si>
  <si>
    <t>Guidelines to ensure accident free operation</t>
  </si>
  <si>
    <t>Reporting system</t>
  </si>
  <si>
    <t>Have you formed a safety committee?</t>
  </si>
  <si>
    <t>Does this committee have a fixed agenda?</t>
  </si>
  <si>
    <t>How many times this committee has met in the last 6 months?</t>
  </si>
  <si>
    <t>Till what level the safety committee activities are known in your unit?</t>
  </si>
  <si>
    <t xml:space="preserve">what % of recommendations proposed by the committee have been closed in the last 3 months </t>
  </si>
  <si>
    <t>S2.1</t>
  </si>
  <si>
    <t>S2.2</t>
  </si>
  <si>
    <t>S2.3</t>
  </si>
  <si>
    <t>S2.4</t>
  </si>
  <si>
    <t>S2.5</t>
  </si>
  <si>
    <t>S3.1</t>
  </si>
  <si>
    <t>S3.2</t>
  </si>
  <si>
    <t>S3.2.1</t>
  </si>
  <si>
    <t>S3.2.2</t>
  </si>
  <si>
    <t>S3.3</t>
  </si>
  <si>
    <t>S3.4</t>
  </si>
  <si>
    <t>S3.4.1</t>
  </si>
  <si>
    <t>S3.5</t>
  </si>
  <si>
    <t>S3.5.1</t>
  </si>
  <si>
    <t>S3.6</t>
  </si>
  <si>
    <t>S3.7</t>
  </si>
  <si>
    <t>S3.7.1</t>
  </si>
  <si>
    <t>S3.7.2</t>
  </si>
  <si>
    <t>S3.7.3</t>
  </si>
  <si>
    <t>S3.7.4</t>
  </si>
  <si>
    <t>S3.8</t>
  </si>
  <si>
    <t>S3.9</t>
  </si>
  <si>
    <t>S3.10</t>
  </si>
  <si>
    <t>S3.10.1</t>
  </si>
  <si>
    <t>S3.10.2</t>
  </si>
  <si>
    <t>S3.10.3</t>
  </si>
  <si>
    <t>S3.11</t>
  </si>
  <si>
    <t>S3.12</t>
  </si>
  <si>
    <t>S3.13</t>
  </si>
  <si>
    <t>S3.13.1</t>
  </si>
  <si>
    <t>S3.13.2</t>
  </si>
  <si>
    <t>S3.14</t>
  </si>
  <si>
    <t>S3.14.1</t>
  </si>
  <si>
    <t>S3.14.2</t>
  </si>
  <si>
    <t>S3.14.3</t>
  </si>
  <si>
    <t>S3.14.4</t>
  </si>
  <si>
    <t>S4.1</t>
  </si>
  <si>
    <t>S4.2</t>
  </si>
  <si>
    <t>S4.3</t>
  </si>
  <si>
    <t>S4.4</t>
  </si>
  <si>
    <t>S4.5</t>
  </si>
  <si>
    <t>S4.6</t>
  </si>
  <si>
    <t>S4.7</t>
  </si>
  <si>
    <t>S5.1</t>
  </si>
  <si>
    <t>S5.2</t>
  </si>
  <si>
    <t>S5.3</t>
  </si>
  <si>
    <t>S5.4</t>
  </si>
  <si>
    <t>S5.5</t>
  </si>
  <si>
    <t>S5.6</t>
  </si>
  <si>
    <t>S5.7</t>
  </si>
  <si>
    <t>S5.8</t>
  </si>
  <si>
    <t>S5.9</t>
  </si>
  <si>
    <t>S5.10</t>
  </si>
  <si>
    <t>S5.10.1</t>
  </si>
  <si>
    <t>S5.11</t>
  </si>
  <si>
    <t>Do you have a pest control plan in place ?</t>
  </si>
  <si>
    <t>How frequently do you review pest control mechanism adequacy ?</t>
  </si>
  <si>
    <t>What is the frequency established for pest control during normal season ?</t>
  </si>
  <si>
    <t>What is the frequency established for pest control during monsoon season ?</t>
  </si>
  <si>
    <t>Do you have any pest incidence in the last 6 months</t>
  </si>
  <si>
    <t>Do you have a track record of insects frequency in your area seasonwise</t>
  </si>
  <si>
    <t>Do you have a record of insecticides used</t>
  </si>
  <si>
    <t>Do you have a waste segregation system like, caps, laminates, boxes etc.</t>
  </si>
  <si>
    <t>Are the waste disposal methods been defined and followed ?</t>
  </si>
  <si>
    <t>Do you have time chart for removing waste from different sections of your unit</t>
  </si>
  <si>
    <t>Is it complied with</t>
  </si>
  <si>
    <t>In the scrap defaced / shredded before disposal ?</t>
  </si>
  <si>
    <t>Is the Organisational structure defined and available</t>
  </si>
  <si>
    <t>Is everyones role &amp; job description defined</t>
  </si>
  <si>
    <t>What % employess including contract personnel are aware of personal hygiene guidelines ?</t>
  </si>
  <si>
    <t>Do you check effectiveness of such guidelines</t>
  </si>
  <si>
    <t>How many % employees are covered under annual health check-up</t>
  </si>
  <si>
    <t>What is the average GMP Audit Score for the last 6 months</t>
  </si>
  <si>
    <t>What % of GMP Audit action points are open for more than 1 month</t>
  </si>
  <si>
    <t>PEST CONTROL &amp; SCRAP DISPOSAL</t>
  </si>
  <si>
    <t>GMP - SYSTEMS</t>
  </si>
  <si>
    <t>TRAINING</t>
  </si>
  <si>
    <t>SAFETY COMMITTEE</t>
  </si>
  <si>
    <t>To all employees</t>
  </si>
  <si>
    <t>To the management</t>
  </si>
  <si>
    <t>Amoung the EP units</t>
  </si>
  <si>
    <t>Have you used the share point/intranet for posting safety incidence</t>
  </si>
  <si>
    <t>Is the corrective action on safety audits communicated for learning</t>
  </si>
  <si>
    <t>How many safety audit points are open from the last 2 audits (&gt;2 monthls old audit)</t>
  </si>
  <si>
    <t>What is the audit non-compliance closing period</t>
  </si>
  <si>
    <t>Do you have safety signs displayed in the plant</t>
  </si>
  <si>
    <t>Have you provided necessary PPE (Personal protective Equipment) whereever conditions called for</t>
  </si>
  <si>
    <t>Do you have safety audit system How many safety audits have been conducted in the last 6 months?</t>
  </si>
  <si>
    <t>Is it periodically checked and kept in serviceable conditions</t>
  </si>
  <si>
    <t>What is the frequency of testing it     in a year</t>
  </si>
  <si>
    <t xml:space="preserve">Do you have layout plan for fire extinguisher / fire fighting equipments </t>
  </si>
  <si>
    <t>Do you have emergency lighting system at all strategic areas of the plant ?</t>
  </si>
  <si>
    <t>What % of employees including contract personnel are aware of the location of emergency assembly point ?</t>
  </si>
  <si>
    <t>Do you have fire fighting/Hydrant systems like fire extinguisher etc.</t>
  </si>
  <si>
    <t>Among the EP Global units</t>
  </si>
  <si>
    <t>Have you used Share Point  for posting safety incidence</t>
  </si>
  <si>
    <t>What % of employees are covered under safety training ?</t>
  </si>
  <si>
    <t>How many non safe work practises/observations were brought to your notice in the last 3 months</t>
  </si>
  <si>
    <t>Have all been corrected</t>
  </si>
  <si>
    <t>Are the safety check points specified for each machine?</t>
  </si>
  <si>
    <t>Does the safety incident report adequately cover the cause and prevention of the incidents</t>
  </si>
  <si>
    <t>How many safety incidents have happened in the past 6 months</t>
  </si>
  <si>
    <t xml:space="preserve">Do you have a system of communicating the incidence </t>
  </si>
  <si>
    <t>How often it is implemented in%</t>
  </si>
  <si>
    <t>Who authorises the work permit</t>
  </si>
  <si>
    <t>Is there a system in place to ensure that at least one of the trained First Aider is available in the plant always</t>
  </si>
  <si>
    <t>Do you have a work permit system to carry out hazaradous work in the factory premises</t>
  </si>
  <si>
    <t>Manager</t>
  </si>
  <si>
    <t>Engineer</t>
  </si>
  <si>
    <t>&gt;95</t>
  </si>
  <si>
    <t>Nil</t>
  </si>
  <si>
    <t>&gt;50%</t>
  </si>
  <si>
    <t>&gt;5</t>
  </si>
  <si>
    <t>NIL</t>
  </si>
  <si>
    <t>&lt;100</t>
  </si>
  <si>
    <t>&gt;=2</t>
  </si>
  <si>
    <t>3 days</t>
  </si>
  <si>
    <t>5 days</t>
  </si>
  <si>
    <t>15 days</t>
  </si>
  <si>
    <t>&gt;=30 days</t>
  </si>
  <si>
    <t>No Review</t>
  </si>
  <si>
    <t>Qurtly</t>
  </si>
  <si>
    <t>Fortnightly</t>
  </si>
  <si>
    <t>Weekly</t>
  </si>
  <si>
    <t>Daily</t>
  </si>
  <si>
    <t>OTHERs</t>
  </si>
  <si>
    <t>LABEL</t>
  </si>
  <si>
    <t>I</t>
  </si>
  <si>
    <t>R</t>
  </si>
  <si>
    <t>S</t>
  </si>
  <si>
    <t>Look At</t>
  </si>
  <si>
    <t>Look For</t>
  </si>
  <si>
    <t>Employees at various levels of the unit</t>
  </si>
  <si>
    <t>Awareness of the EP safety system</t>
  </si>
  <si>
    <t>Safety manual</t>
  </si>
  <si>
    <t>Awareness at various levels of employees</t>
  </si>
  <si>
    <t>Awareness levels</t>
  </si>
  <si>
    <t>Safety records</t>
  </si>
  <si>
    <t>Safety committee formation</t>
  </si>
  <si>
    <t>Safety committee</t>
  </si>
  <si>
    <t>Defined agenda for the safety committee</t>
  </si>
  <si>
    <t>Safety committee meeting minutes</t>
  </si>
  <si>
    <t>Frequency of meeting</t>
  </si>
  <si>
    <t>Safety committee charter</t>
  </si>
  <si>
    <t>Awareness of the activites of the Safety committee</t>
  </si>
  <si>
    <t>Recommendations made by the committee on safety improvements</t>
  </si>
  <si>
    <t>Job allocation sheets (personnel shift records)</t>
  </si>
  <si>
    <t>Presence of at least one First aid trained person at any time in the plant</t>
  </si>
  <si>
    <t>Safety procedures</t>
  </si>
  <si>
    <t>Definition of hazardous work and also work permit system for hazardous work</t>
  </si>
  <si>
    <t>Work permits</t>
  </si>
  <si>
    <t>Records indicating execution of hazardous work vs no of times it was done with a proper work permit</t>
  </si>
  <si>
    <t>Authorization - responsibility identification and practice</t>
  </si>
  <si>
    <t>Training plan</t>
  </si>
  <si>
    <t>Safety training programs</t>
  </si>
  <si>
    <t>Safety incidence reports</t>
  </si>
  <si>
    <t>No of safety violations / observations in the last 3 months</t>
  </si>
  <si>
    <t>Corrections of safety violations reported</t>
  </si>
  <si>
    <t>Safety Check Points</t>
  </si>
  <si>
    <t>Safety checks for each machine</t>
  </si>
  <si>
    <t>Root cause analysis and preventive action identification</t>
  </si>
  <si>
    <t>No of incidences in the past 6 months</t>
  </si>
  <si>
    <t>Safety communication methods</t>
  </si>
  <si>
    <t>Timely communication to all employees, management and other units.  Also look for the medium of transmission of information</t>
  </si>
  <si>
    <t>Facility tour</t>
  </si>
  <si>
    <t>Emergency lights at vantage points</t>
  </si>
  <si>
    <t>Facility map /  Emergency assembly point</t>
  </si>
  <si>
    <t>Awareness of emergency assembly area</t>
  </si>
  <si>
    <t>Fire hydrant system &amp; fire extinguisher as per layout</t>
  </si>
  <si>
    <t>Fire hydrant system</t>
  </si>
  <si>
    <t>Periodic maintenance and check records</t>
  </si>
  <si>
    <t>Testing and maintenance frequency - procedures</t>
  </si>
  <si>
    <t>Layout plan of unit</t>
  </si>
  <si>
    <t xml:space="preserve">Proper identification of location for fire extinguisher / fire fighting equipment </t>
  </si>
  <si>
    <t>Plant Floor</t>
  </si>
  <si>
    <t>Safety signs posted at various locations</t>
  </si>
  <si>
    <t>PPE requirements</t>
  </si>
  <si>
    <t>Usage of PPE at high noise areas</t>
  </si>
  <si>
    <t>Audit procedures</t>
  </si>
  <si>
    <t xml:space="preserve">Safety audit schedules </t>
  </si>
  <si>
    <t>Safety audit reports</t>
  </si>
  <si>
    <t xml:space="preserve"> Status of safety audit observations</t>
  </si>
  <si>
    <t>Safety audit procedures</t>
  </si>
  <si>
    <t>Non compliance closing period - specification</t>
  </si>
  <si>
    <t>Safety audit non compliances</t>
  </si>
  <si>
    <t>Communication of NCs to all personnel  in the organisation</t>
  </si>
  <si>
    <t>Communication to other units</t>
  </si>
  <si>
    <t>Posting on the Share Point</t>
  </si>
  <si>
    <t>Locational procedures of the unit</t>
  </si>
  <si>
    <t>Organizational chart</t>
  </si>
  <si>
    <t>Responsibility &amp; authority definition</t>
  </si>
  <si>
    <t>GMP guidelines, Locational procedures</t>
  </si>
  <si>
    <t>Personal hygiene guidelines</t>
  </si>
  <si>
    <t>Effectiveness of the guidelines in practical use</t>
  </si>
  <si>
    <t>Check the records of employee health check-up</t>
  </si>
  <si>
    <t>Verify GMP audit reports, scores and action plans</t>
  </si>
  <si>
    <t xml:space="preserve"> IGMP Audit reviews, action closure reports. All audit points to be closed in a reasonable time period </t>
  </si>
  <si>
    <t>Locational procedures - GMP related</t>
  </si>
  <si>
    <t>Pest control policy</t>
  </si>
  <si>
    <t>Pest control plan</t>
  </si>
  <si>
    <t>Review mechanism for adequacy of pest control activities</t>
  </si>
  <si>
    <t>Pest control records</t>
  </si>
  <si>
    <t>Frequency of control during normal season</t>
  </si>
  <si>
    <t>Frequency of control during monsoon</t>
  </si>
  <si>
    <t>Incidence of pest attack in the last 5 months</t>
  </si>
  <si>
    <t>Insect infection tracking in the area</t>
  </si>
  <si>
    <t>Record of insecticides used</t>
  </si>
  <si>
    <t>Waste segregation system for different items</t>
  </si>
  <si>
    <t>Waste disposal system</t>
  </si>
  <si>
    <t>Waste disposal control</t>
  </si>
  <si>
    <t>Waste segregation system</t>
  </si>
  <si>
    <t>Time chart for waste removal</t>
  </si>
  <si>
    <t>Adherence to procedures</t>
  </si>
  <si>
    <t>Review of waste disposal and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</si>
</sst>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5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hidden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 applyProtection="1">
      <alignment vertical="center" wrapText="1"/>
      <protection locked="0" hidden="1"/>
    </xf>
    <xf numFmtId="9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5" fillId="2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>
      <alignment vertical="center" wrapText="1"/>
    </xf>
  </cellXfs>
  <cellStyles count="6">
    <cellStyle name="Comma" xfId="5" builtinId="3"/>
    <cellStyle name="Comma 2" xfId="3" xr:uid="{B7183743-8634-4BAE-BDA9-B1D979FAC9B7}"/>
    <cellStyle name="Normal" xfId="0" builtinId="0"/>
    <cellStyle name="Normal 2" xfId="1" xr:uid="{CBCC3EBA-8378-0C44-8887-7B7D93D96990}"/>
    <cellStyle name="Normal 3" xfId="2" xr:uid="{EF30A724-1842-4C3C-962A-B8E2FE594511}"/>
    <cellStyle name="Percent 2" xfId="4" xr:uid="{72897B4B-27EB-47E9-9393-1C5D2AEA3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FDE1-B82C-4262-BE57-BD9247A3E614}">
  <dimension ref="A1:W62"/>
  <sheetViews>
    <sheetView tabSelected="1" topLeftCell="I48" zoomScale="60" zoomScaleNormal="60" workbookViewId="0">
      <selection activeCell="W38" sqref="W38"/>
    </sheetView>
  </sheetViews>
  <sheetFormatPr defaultColWidth="8.6640625" defaultRowHeight="15.5" x14ac:dyDescent="0.35"/>
  <cols>
    <col min="1" max="1" width="22.1640625" bestFit="1" customWidth="1"/>
    <col min="2" max="2" width="29.6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25" bestFit="1" customWidth="1"/>
    <col min="7" max="7" width="11.1640625" bestFit="1" customWidth="1"/>
    <col min="8" max="8" width="42.5" customWidth="1"/>
    <col min="9" max="12" width="15.08203125" style="1" bestFit="1" customWidth="1"/>
    <col min="13" max="13" width="15" bestFit="1" customWidth="1"/>
    <col min="14" max="14" width="8.6640625" bestFit="1" customWidth="1"/>
    <col min="15" max="15" width="7.58203125" bestFit="1" customWidth="1"/>
    <col min="16" max="16" width="9.75" bestFit="1" customWidth="1"/>
    <col min="17" max="17" width="6.33203125" customWidth="1"/>
    <col min="18" max="18" width="9.5" bestFit="1" customWidth="1"/>
    <col min="19" max="19" width="10.75" style="1" bestFit="1" customWidth="1"/>
    <col min="20" max="20" width="8.75" style="1" bestFit="1" customWidth="1"/>
    <col min="21" max="21" width="11.25" style="1" bestFit="1" customWidth="1"/>
    <col min="22" max="22" width="18.6640625" customWidth="1"/>
    <col min="23" max="23" width="21.58203125" customWidth="1"/>
  </cols>
  <sheetData>
    <row r="1" spans="1:23" s="1" customFormat="1" ht="2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 t="s">
        <v>19</v>
      </c>
      <c r="U1" s="5" t="s">
        <v>197</v>
      </c>
      <c r="V1" s="11" t="s">
        <v>202</v>
      </c>
      <c r="W1" s="11" t="s">
        <v>203</v>
      </c>
    </row>
    <row r="2" spans="1:23" ht="26" x14ac:dyDescent="0.35">
      <c r="A2" s="3" t="s">
        <v>61</v>
      </c>
      <c r="B2" s="3" t="s">
        <v>42</v>
      </c>
      <c r="C2" s="4" t="s">
        <v>56</v>
      </c>
      <c r="D2" s="3"/>
      <c r="E2" s="3"/>
      <c r="F2" s="7">
        <v>0</v>
      </c>
      <c r="G2" s="7" t="s">
        <v>21</v>
      </c>
      <c r="H2" s="7" t="s">
        <v>62</v>
      </c>
      <c r="I2" s="5" t="s">
        <v>25</v>
      </c>
      <c r="J2" s="5" t="s">
        <v>20</v>
      </c>
      <c r="K2" s="5"/>
      <c r="L2" s="5"/>
      <c r="M2" s="7"/>
      <c r="N2" s="7"/>
      <c r="O2" s="8">
        <f>IF(N2=1,3,0)</f>
        <v>0</v>
      </c>
      <c r="P2" s="8">
        <v>2</v>
      </c>
      <c r="Q2" s="12">
        <f>O2*P2/(3*S2)*T2</f>
        <v>0</v>
      </c>
      <c r="R2" s="9" t="s">
        <v>199</v>
      </c>
      <c r="S2" s="5">
        <f>SUM(P2:P61)</f>
        <v>124</v>
      </c>
      <c r="T2" s="5">
        <v>200</v>
      </c>
      <c r="U2" s="5">
        <f>3*P2/(3*S2)*T2</f>
        <v>3.225806451612903</v>
      </c>
      <c r="V2" s="13" t="s">
        <v>204</v>
      </c>
      <c r="W2" s="13" t="s">
        <v>205</v>
      </c>
    </row>
    <row r="3" spans="1:23" ht="26" x14ac:dyDescent="0.35">
      <c r="A3" s="3" t="s">
        <v>61</v>
      </c>
      <c r="B3" s="3" t="s">
        <v>42</v>
      </c>
      <c r="C3" s="4" t="s">
        <v>57</v>
      </c>
      <c r="D3" s="3"/>
      <c r="E3" s="3"/>
      <c r="F3" s="7">
        <v>0</v>
      </c>
      <c r="G3" s="7" t="s">
        <v>21</v>
      </c>
      <c r="H3" s="7" t="s">
        <v>63</v>
      </c>
      <c r="I3" s="5" t="s">
        <v>43</v>
      </c>
      <c r="J3" s="5" t="s">
        <v>179</v>
      </c>
      <c r="K3" s="5" t="s">
        <v>50</v>
      </c>
      <c r="L3" s="5" t="s">
        <v>180</v>
      </c>
      <c r="M3" s="7"/>
      <c r="N3" s="7"/>
      <c r="O3" s="8">
        <f>IF(N3=1,3,IF(N3=2,2,IF(N3=3,1,0)))</f>
        <v>0</v>
      </c>
      <c r="P3" s="8">
        <v>3</v>
      </c>
      <c r="Q3" s="12">
        <f t="shared" ref="Q3:Q61" si="0">O3*P3/(3*S3)*T3</f>
        <v>0</v>
      </c>
      <c r="R3" s="9" t="s">
        <v>200</v>
      </c>
      <c r="S3" s="5">
        <f>SUM(P2:P61)</f>
        <v>124</v>
      </c>
      <c r="T3" s="5">
        <v>200</v>
      </c>
      <c r="U3" s="5">
        <f t="shared" ref="U3:U61" si="1">3*P3/(3*S3)*T3</f>
        <v>4.838709677419355</v>
      </c>
      <c r="V3" s="13" t="s">
        <v>206</v>
      </c>
      <c r="W3" s="13" t="s">
        <v>207</v>
      </c>
    </row>
    <row r="4" spans="1:23" x14ac:dyDescent="0.35">
      <c r="A4" s="3" t="s">
        <v>61</v>
      </c>
      <c r="B4" s="3" t="s">
        <v>42</v>
      </c>
      <c r="C4" s="4" t="s">
        <v>58</v>
      </c>
      <c r="D4" s="3"/>
      <c r="E4" s="3"/>
      <c r="F4" s="7">
        <v>0</v>
      </c>
      <c r="G4" s="7" t="s">
        <v>198</v>
      </c>
      <c r="H4" s="7" t="s">
        <v>64</v>
      </c>
      <c r="I4" s="5"/>
      <c r="J4" s="5"/>
      <c r="K4" s="5"/>
      <c r="L4" s="5"/>
      <c r="M4" s="7"/>
      <c r="N4" s="7"/>
      <c r="O4" s="8">
        <v>0</v>
      </c>
      <c r="P4" s="8"/>
      <c r="Q4" s="12"/>
      <c r="R4" s="9"/>
      <c r="S4" s="5">
        <f>SUM(P2:P61)</f>
        <v>124</v>
      </c>
      <c r="T4" s="5">
        <v>200</v>
      </c>
      <c r="U4" s="5"/>
      <c r="V4" s="13" t="s">
        <v>206</v>
      </c>
      <c r="W4" s="13"/>
    </row>
    <row r="5" spans="1:23" x14ac:dyDescent="0.35">
      <c r="A5" s="3" t="s">
        <v>61</v>
      </c>
      <c r="B5" s="3" t="s">
        <v>42</v>
      </c>
      <c r="C5" s="4" t="s">
        <v>59</v>
      </c>
      <c r="D5" s="3"/>
      <c r="E5" s="3" t="s">
        <v>58</v>
      </c>
      <c r="F5" s="7">
        <v>1</v>
      </c>
      <c r="G5" s="7" t="s">
        <v>21</v>
      </c>
      <c r="H5" s="7" t="s">
        <v>65</v>
      </c>
      <c r="I5" s="5" t="s">
        <v>22</v>
      </c>
      <c r="J5" s="5" t="s">
        <v>23</v>
      </c>
      <c r="K5" s="5" t="s">
        <v>51</v>
      </c>
      <c r="L5" s="5" t="s">
        <v>181</v>
      </c>
      <c r="M5" s="7"/>
      <c r="N5" s="7"/>
      <c r="O5" s="8">
        <f>IF(N5=4,3,IF(N5=3,2,IF(N5=2,1,0)))</f>
        <v>0</v>
      </c>
      <c r="P5" s="8">
        <v>3</v>
      </c>
      <c r="Q5" s="12">
        <f t="shared" si="0"/>
        <v>0</v>
      </c>
      <c r="R5" s="9" t="s">
        <v>200</v>
      </c>
      <c r="S5" s="5">
        <f>SUM(P2:P61)</f>
        <v>124</v>
      </c>
      <c r="T5" s="5">
        <v>200</v>
      </c>
      <c r="U5" s="5">
        <f t="shared" si="1"/>
        <v>4.838709677419355</v>
      </c>
      <c r="V5" s="13" t="s">
        <v>206</v>
      </c>
      <c r="W5" s="13" t="s">
        <v>208</v>
      </c>
    </row>
    <row r="6" spans="1:23" x14ac:dyDescent="0.35">
      <c r="A6" s="3" t="s">
        <v>61</v>
      </c>
      <c r="B6" s="3" t="s">
        <v>42</v>
      </c>
      <c r="C6" s="4" t="s">
        <v>60</v>
      </c>
      <c r="D6" s="3"/>
      <c r="E6" s="3" t="s">
        <v>58</v>
      </c>
      <c r="F6" s="7">
        <v>1</v>
      </c>
      <c r="G6" s="7" t="s">
        <v>21</v>
      </c>
      <c r="H6" s="7" t="s">
        <v>66</v>
      </c>
      <c r="I6" s="5" t="s">
        <v>22</v>
      </c>
      <c r="J6" s="5" t="s">
        <v>23</v>
      </c>
      <c r="K6" s="5" t="s">
        <v>51</v>
      </c>
      <c r="L6" s="5" t="s">
        <v>181</v>
      </c>
      <c r="M6" s="7"/>
      <c r="N6" s="7"/>
      <c r="O6" s="8">
        <f>IF(N6=4,3,IF(N6=3,2,IF(N6=2,1,0)))</f>
        <v>0</v>
      </c>
      <c r="P6" s="8">
        <v>3</v>
      </c>
      <c r="Q6" s="12">
        <f t="shared" si="0"/>
        <v>0</v>
      </c>
      <c r="R6" s="9" t="s">
        <v>200</v>
      </c>
      <c r="S6" s="5">
        <f>SUM(P2:P61)</f>
        <v>124</v>
      </c>
      <c r="T6" s="5">
        <v>200</v>
      </c>
      <c r="U6" s="5">
        <f t="shared" si="1"/>
        <v>4.838709677419355</v>
      </c>
      <c r="V6" s="13" t="s">
        <v>206</v>
      </c>
      <c r="W6" s="13" t="s">
        <v>208</v>
      </c>
    </row>
    <row r="7" spans="1:23" ht="25.5" customHeight="1" x14ac:dyDescent="0.35">
      <c r="A7" s="3" t="s">
        <v>61</v>
      </c>
      <c r="B7" s="3" t="s">
        <v>149</v>
      </c>
      <c r="C7" s="4" t="s">
        <v>72</v>
      </c>
      <c r="D7" s="3"/>
      <c r="E7" s="3"/>
      <c r="F7" s="7">
        <v>0</v>
      </c>
      <c r="G7" s="7" t="s">
        <v>21</v>
      </c>
      <c r="H7" s="7" t="s">
        <v>67</v>
      </c>
      <c r="I7" s="5" t="s">
        <v>25</v>
      </c>
      <c r="J7" s="5" t="s">
        <v>20</v>
      </c>
      <c r="K7" s="5"/>
      <c r="L7" s="5"/>
      <c r="M7" s="7"/>
      <c r="N7" s="7"/>
      <c r="O7" s="8">
        <f>IF(N7=1,3,0)</f>
        <v>0</v>
      </c>
      <c r="P7" s="8">
        <v>2</v>
      </c>
      <c r="Q7" s="12">
        <f t="shared" si="0"/>
        <v>0</v>
      </c>
      <c r="R7" s="9" t="s">
        <v>199</v>
      </c>
      <c r="S7" s="5">
        <f>SUM(P2:P61)</f>
        <v>124</v>
      </c>
      <c r="T7" s="5">
        <v>200</v>
      </c>
      <c r="U7" s="5">
        <f t="shared" si="1"/>
        <v>3.225806451612903</v>
      </c>
      <c r="V7" s="13" t="s">
        <v>209</v>
      </c>
      <c r="W7" s="13" t="s">
        <v>210</v>
      </c>
    </row>
    <row r="8" spans="1:23" ht="26" x14ac:dyDescent="0.35">
      <c r="A8" s="3" t="s">
        <v>61</v>
      </c>
      <c r="B8" s="3" t="s">
        <v>149</v>
      </c>
      <c r="C8" s="4" t="s">
        <v>73</v>
      </c>
      <c r="D8" s="3"/>
      <c r="E8" s="3"/>
      <c r="F8" s="7">
        <v>0</v>
      </c>
      <c r="G8" s="7" t="s">
        <v>21</v>
      </c>
      <c r="H8" s="7" t="s">
        <v>68</v>
      </c>
      <c r="I8" s="5" t="s">
        <v>25</v>
      </c>
      <c r="J8" s="5" t="s">
        <v>20</v>
      </c>
      <c r="K8" s="5"/>
      <c r="L8" s="5"/>
      <c r="M8" s="7"/>
      <c r="N8" s="7"/>
      <c r="O8" s="8">
        <f>IF($N$7=2,0,IF(N8=1,3,0))</f>
        <v>0</v>
      </c>
      <c r="P8" s="8">
        <v>1</v>
      </c>
      <c r="Q8" s="12">
        <f t="shared" si="0"/>
        <v>0</v>
      </c>
      <c r="R8" s="9" t="s">
        <v>201</v>
      </c>
      <c r="S8" s="5">
        <f>SUM(P2:P61)</f>
        <v>124</v>
      </c>
      <c r="T8" s="5">
        <v>200</v>
      </c>
      <c r="U8" s="5">
        <f t="shared" si="1"/>
        <v>1.6129032258064515</v>
      </c>
      <c r="V8" s="13" t="s">
        <v>211</v>
      </c>
      <c r="W8" s="13" t="s">
        <v>212</v>
      </c>
    </row>
    <row r="9" spans="1:23" ht="26" x14ac:dyDescent="0.35">
      <c r="A9" s="3" t="s">
        <v>61</v>
      </c>
      <c r="B9" s="3" t="s">
        <v>149</v>
      </c>
      <c r="C9" s="4" t="s">
        <v>74</v>
      </c>
      <c r="D9" s="3"/>
      <c r="E9" s="3"/>
      <c r="F9" s="7">
        <v>0</v>
      </c>
      <c r="G9" s="7" t="s">
        <v>21</v>
      </c>
      <c r="H9" s="7" t="s">
        <v>69</v>
      </c>
      <c r="I9" s="5">
        <v>1</v>
      </c>
      <c r="J9" s="5">
        <v>2</v>
      </c>
      <c r="K9" s="5" t="s">
        <v>52</v>
      </c>
      <c r="L9" s="5" t="s">
        <v>182</v>
      </c>
      <c r="M9" s="7"/>
      <c r="N9" s="7"/>
      <c r="O9" s="8">
        <f>IF($E$13=2,0,IF(N9=1,1,IF(N9=2,2,IF(N9=3,3,0))))</f>
        <v>0</v>
      </c>
      <c r="P9" s="8">
        <v>2</v>
      </c>
      <c r="Q9" s="12">
        <f t="shared" si="0"/>
        <v>0</v>
      </c>
      <c r="R9" s="9" t="s">
        <v>199</v>
      </c>
      <c r="S9" s="5">
        <f>SUM(P2:P61)</f>
        <v>124</v>
      </c>
      <c r="T9" s="5">
        <v>200</v>
      </c>
      <c r="U9" s="5">
        <f t="shared" si="1"/>
        <v>3.225806451612903</v>
      </c>
      <c r="V9" s="13" t="s">
        <v>213</v>
      </c>
      <c r="W9" s="13" t="s">
        <v>214</v>
      </c>
    </row>
    <row r="10" spans="1:23" ht="39" x14ac:dyDescent="0.35">
      <c r="A10" s="3" t="s">
        <v>61</v>
      </c>
      <c r="B10" s="3" t="s">
        <v>149</v>
      </c>
      <c r="C10" s="4" t="s">
        <v>75</v>
      </c>
      <c r="D10" s="3"/>
      <c r="E10" s="3"/>
      <c r="F10" s="7">
        <v>0</v>
      </c>
      <c r="G10" s="7" t="s">
        <v>21</v>
      </c>
      <c r="H10" s="7" t="s">
        <v>70</v>
      </c>
      <c r="I10" s="5" t="s">
        <v>43</v>
      </c>
      <c r="J10" s="5" t="s">
        <v>179</v>
      </c>
      <c r="K10" s="5" t="s">
        <v>50</v>
      </c>
      <c r="L10" s="5" t="s">
        <v>180</v>
      </c>
      <c r="M10" s="7"/>
      <c r="N10" s="7"/>
      <c r="O10" s="8">
        <f>IF($N$7=2,0,IF(N10=1,3,IF(N10=4,2,IF(N10=3,1,0))))</f>
        <v>0</v>
      </c>
      <c r="P10" s="8">
        <v>3</v>
      </c>
      <c r="Q10" s="12">
        <f t="shared" si="0"/>
        <v>0</v>
      </c>
      <c r="R10" s="9" t="s">
        <v>200</v>
      </c>
      <c r="S10" s="5">
        <f>SUM(P2:P61)</f>
        <v>124</v>
      </c>
      <c r="T10" s="5">
        <v>200</v>
      </c>
      <c r="U10" s="5">
        <f t="shared" si="1"/>
        <v>4.838709677419355</v>
      </c>
      <c r="V10" s="13" t="s">
        <v>215</v>
      </c>
      <c r="W10" s="13" t="s">
        <v>216</v>
      </c>
    </row>
    <row r="11" spans="1:23" ht="52" x14ac:dyDescent="0.35">
      <c r="A11" s="3" t="s">
        <v>61</v>
      </c>
      <c r="B11" s="3" t="s">
        <v>149</v>
      </c>
      <c r="C11" s="4" t="s">
        <v>76</v>
      </c>
      <c r="D11" s="3"/>
      <c r="E11" s="3"/>
      <c r="F11" s="7">
        <v>0</v>
      </c>
      <c r="G11" s="7" t="s">
        <v>21</v>
      </c>
      <c r="H11" s="7" t="s">
        <v>71</v>
      </c>
      <c r="I11" s="10">
        <v>1</v>
      </c>
      <c r="J11" s="10">
        <v>0.8</v>
      </c>
      <c r="K11" s="5" t="s">
        <v>183</v>
      </c>
      <c r="L11" s="5" t="s">
        <v>32</v>
      </c>
      <c r="M11" s="7"/>
      <c r="N11" s="7"/>
      <c r="O11" s="8">
        <f>IF($N$7=2,0,IF(N11=1,3,IF(N11=2,2,IF(N11=3,1,0))))</f>
        <v>0</v>
      </c>
      <c r="P11" s="8">
        <v>3</v>
      </c>
      <c r="Q11" s="12">
        <f t="shared" si="0"/>
        <v>0</v>
      </c>
      <c r="R11" s="9" t="s">
        <v>200</v>
      </c>
      <c r="S11" s="5">
        <f>SUM(P2:P61)</f>
        <v>124</v>
      </c>
      <c r="T11" s="5">
        <v>200</v>
      </c>
      <c r="U11" s="5">
        <f t="shared" si="1"/>
        <v>4.838709677419355</v>
      </c>
      <c r="V11" s="13" t="s">
        <v>213</v>
      </c>
      <c r="W11" s="13" t="s">
        <v>217</v>
      </c>
    </row>
    <row r="12" spans="1:23" ht="39" x14ac:dyDescent="0.35">
      <c r="A12" s="3" t="s">
        <v>61</v>
      </c>
      <c r="B12" s="3" t="s">
        <v>148</v>
      </c>
      <c r="C12" s="4" t="s">
        <v>77</v>
      </c>
      <c r="D12" s="3"/>
      <c r="E12" s="3"/>
      <c r="F12" s="7">
        <v>0</v>
      </c>
      <c r="G12" s="7" t="s">
        <v>21</v>
      </c>
      <c r="H12" s="7" t="s">
        <v>177</v>
      </c>
      <c r="I12" s="5" t="s">
        <v>25</v>
      </c>
      <c r="J12" s="5" t="s">
        <v>20</v>
      </c>
      <c r="K12" s="5"/>
      <c r="L12" s="5"/>
      <c r="M12" s="7"/>
      <c r="N12" s="7"/>
      <c r="O12" s="8">
        <f>IF(N12=1,3,0)</f>
        <v>0</v>
      </c>
      <c r="P12" s="8">
        <v>1</v>
      </c>
      <c r="Q12" s="12">
        <f t="shared" si="0"/>
        <v>0</v>
      </c>
      <c r="R12" s="9" t="s">
        <v>201</v>
      </c>
      <c r="S12" s="5">
        <f>SUM(P2:P61)</f>
        <v>124</v>
      </c>
      <c r="T12" s="5">
        <v>200</v>
      </c>
      <c r="U12" s="5">
        <f t="shared" si="1"/>
        <v>1.6129032258064515</v>
      </c>
      <c r="V12" s="13" t="s">
        <v>218</v>
      </c>
      <c r="W12" s="13" t="s">
        <v>219</v>
      </c>
    </row>
    <row r="13" spans="1:23" ht="52" x14ac:dyDescent="0.35">
      <c r="A13" s="3" t="s">
        <v>61</v>
      </c>
      <c r="B13" s="3" t="s">
        <v>148</v>
      </c>
      <c r="C13" s="4" t="s">
        <v>78</v>
      </c>
      <c r="D13" s="3"/>
      <c r="E13" s="3"/>
      <c r="F13" s="7">
        <v>0</v>
      </c>
      <c r="G13" s="7" t="s">
        <v>21</v>
      </c>
      <c r="H13" s="7" t="s">
        <v>178</v>
      </c>
      <c r="I13" s="5" t="s">
        <v>25</v>
      </c>
      <c r="J13" s="5" t="s">
        <v>20</v>
      </c>
      <c r="K13" s="5"/>
      <c r="L13" s="5"/>
      <c r="M13" s="7"/>
      <c r="N13" s="7"/>
      <c r="O13" s="8">
        <f>IF(N13=1,3,0)</f>
        <v>0</v>
      </c>
      <c r="P13" s="8">
        <v>1</v>
      </c>
      <c r="Q13" s="12">
        <f t="shared" si="0"/>
        <v>0</v>
      </c>
      <c r="R13" s="9" t="s">
        <v>201</v>
      </c>
      <c r="S13" s="5">
        <f>SUM(P2:P61)</f>
        <v>124</v>
      </c>
      <c r="T13" s="5">
        <v>200</v>
      </c>
      <c r="U13" s="5">
        <f t="shared" si="1"/>
        <v>1.6129032258064515</v>
      </c>
      <c r="V13" s="13" t="s">
        <v>220</v>
      </c>
      <c r="W13" s="13" t="s">
        <v>221</v>
      </c>
    </row>
    <row r="14" spans="1:23" ht="65" x14ac:dyDescent="0.35">
      <c r="A14" s="3" t="s">
        <v>61</v>
      </c>
      <c r="B14" s="3" t="s">
        <v>148</v>
      </c>
      <c r="C14" s="4" t="s">
        <v>79</v>
      </c>
      <c r="D14" s="3"/>
      <c r="E14" s="3" t="s">
        <v>78</v>
      </c>
      <c r="F14" s="7">
        <v>1</v>
      </c>
      <c r="G14" s="7" t="s">
        <v>21</v>
      </c>
      <c r="H14" s="7" t="s">
        <v>175</v>
      </c>
      <c r="I14" s="5">
        <v>100</v>
      </c>
      <c r="J14" s="5" t="s">
        <v>29</v>
      </c>
      <c r="K14" s="5" t="s">
        <v>53</v>
      </c>
      <c r="L14" s="5" t="s">
        <v>54</v>
      </c>
      <c r="M14" s="7"/>
      <c r="N14" s="7"/>
      <c r="O14" s="8">
        <f>IF($N$13=2,0,IF(N14=1,3,IF(N14=2,2,IF(N14=3,1,0))))</f>
        <v>0</v>
      </c>
      <c r="P14" s="8">
        <v>3</v>
      </c>
      <c r="Q14" s="12">
        <f t="shared" si="0"/>
        <v>0</v>
      </c>
      <c r="R14" s="9" t="s">
        <v>200</v>
      </c>
      <c r="S14" s="5">
        <f>SUM(P2:P61)</f>
        <v>124</v>
      </c>
      <c r="T14" s="5">
        <v>200</v>
      </c>
      <c r="U14" s="5">
        <f t="shared" si="1"/>
        <v>4.838709677419355</v>
      </c>
      <c r="V14" s="13" t="s">
        <v>222</v>
      </c>
      <c r="W14" s="13" t="s">
        <v>223</v>
      </c>
    </row>
    <row r="15" spans="1:23" ht="52" x14ac:dyDescent="0.35">
      <c r="A15" s="3" t="s">
        <v>61</v>
      </c>
      <c r="B15" s="3" t="s">
        <v>148</v>
      </c>
      <c r="C15" s="4" t="s">
        <v>80</v>
      </c>
      <c r="D15" s="3"/>
      <c r="E15" s="3" t="s">
        <v>78</v>
      </c>
      <c r="F15" s="7">
        <v>1</v>
      </c>
      <c r="G15" s="7" t="s">
        <v>21</v>
      </c>
      <c r="H15" s="7" t="s">
        <v>176</v>
      </c>
      <c r="I15" s="5" t="s">
        <v>179</v>
      </c>
      <c r="J15" s="5" t="s">
        <v>50</v>
      </c>
      <c r="K15" s="5" t="s">
        <v>180</v>
      </c>
      <c r="L15" s="5" t="s">
        <v>41</v>
      </c>
      <c r="M15" s="7"/>
      <c r="N15" s="7"/>
      <c r="O15" s="8">
        <f>IF($N$13=2,0,IF(N15=4,3,IF(N15=1,3,IF(N15=2,2,0))))</f>
        <v>0</v>
      </c>
      <c r="P15" s="8">
        <v>2</v>
      </c>
      <c r="Q15" s="12">
        <f t="shared" si="0"/>
        <v>0</v>
      </c>
      <c r="R15" s="9" t="s">
        <v>199</v>
      </c>
      <c r="S15" s="5">
        <f>SUM(P2:P61)</f>
        <v>124</v>
      </c>
      <c r="T15" s="5">
        <v>200</v>
      </c>
      <c r="U15" s="5">
        <f t="shared" si="1"/>
        <v>3.225806451612903</v>
      </c>
      <c r="V15" s="13" t="s">
        <v>222</v>
      </c>
      <c r="W15" s="13" t="s">
        <v>224</v>
      </c>
    </row>
    <row r="16" spans="1:23" ht="26" x14ac:dyDescent="0.35">
      <c r="A16" s="3" t="s">
        <v>61</v>
      </c>
      <c r="B16" s="3" t="s">
        <v>148</v>
      </c>
      <c r="C16" s="4" t="s">
        <v>81</v>
      </c>
      <c r="D16" s="3"/>
      <c r="E16" s="3"/>
      <c r="F16" s="7">
        <v>0</v>
      </c>
      <c r="G16" s="7" t="s">
        <v>21</v>
      </c>
      <c r="H16" s="7" t="s">
        <v>168</v>
      </c>
      <c r="I16" s="5" t="s">
        <v>28</v>
      </c>
      <c r="J16" s="5" t="s">
        <v>38</v>
      </c>
      <c r="K16" s="5" t="s">
        <v>51</v>
      </c>
      <c r="L16" s="5" t="s">
        <v>181</v>
      </c>
      <c r="M16" s="7"/>
      <c r="N16" s="7"/>
      <c r="O16" s="8">
        <f>IF(N16=4,3,IF(N16=3,2,IF(N16=2,1,0)))</f>
        <v>0</v>
      </c>
      <c r="P16" s="8">
        <v>2</v>
      </c>
      <c r="Q16" s="12">
        <f t="shared" si="0"/>
        <v>0</v>
      </c>
      <c r="R16" s="9" t="s">
        <v>199</v>
      </c>
      <c r="S16" s="5">
        <f>SUM(P2:P61)</f>
        <v>124</v>
      </c>
      <c r="T16" s="5">
        <v>200</v>
      </c>
      <c r="U16" s="5">
        <f t="shared" si="1"/>
        <v>3.225806451612903</v>
      </c>
      <c r="V16" s="13" t="s">
        <v>225</v>
      </c>
      <c r="W16" s="13" t="s">
        <v>226</v>
      </c>
    </row>
    <row r="17" spans="1:23" ht="39" x14ac:dyDescent="0.35">
      <c r="A17" s="3" t="s">
        <v>61</v>
      </c>
      <c r="B17" s="3" t="s">
        <v>148</v>
      </c>
      <c r="C17" s="4" t="s">
        <v>82</v>
      </c>
      <c r="D17" s="3"/>
      <c r="E17" s="3"/>
      <c r="F17" s="7">
        <v>0</v>
      </c>
      <c r="G17" s="7" t="s">
        <v>21</v>
      </c>
      <c r="H17" s="7" t="s">
        <v>169</v>
      </c>
      <c r="I17" s="5" t="s">
        <v>184</v>
      </c>
      <c r="J17" s="5" t="s">
        <v>35</v>
      </c>
      <c r="K17" s="5" t="s">
        <v>26</v>
      </c>
      <c r="L17" s="5">
        <v>0</v>
      </c>
      <c r="M17" s="7"/>
      <c r="N17" s="7"/>
      <c r="O17" s="8">
        <f>IF(N17=4,3,IF(N17=2,1,IF(N17=3,2,0)))</f>
        <v>0</v>
      </c>
      <c r="P17" s="8">
        <v>3</v>
      </c>
      <c r="Q17" s="12">
        <f t="shared" si="0"/>
        <v>0</v>
      </c>
      <c r="R17" s="9" t="s">
        <v>200</v>
      </c>
      <c r="S17" s="5">
        <f>SUM(P2:P61)</f>
        <v>124</v>
      </c>
      <c r="T17" s="5">
        <v>200</v>
      </c>
      <c r="U17" s="5">
        <f t="shared" si="1"/>
        <v>4.838709677419355</v>
      </c>
      <c r="V17" s="13" t="s">
        <v>227</v>
      </c>
      <c r="W17" s="13" t="s">
        <v>228</v>
      </c>
    </row>
    <row r="18" spans="1:23" ht="26" x14ac:dyDescent="0.35">
      <c r="A18" s="3" t="s">
        <v>61</v>
      </c>
      <c r="B18" s="3" t="s">
        <v>148</v>
      </c>
      <c r="C18" s="4" t="s">
        <v>83</v>
      </c>
      <c r="D18" s="3"/>
      <c r="E18" s="3" t="s">
        <v>82</v>
      </c>
      <c r="F18" s="7">
        <v>1</v>
      </c>
      <c r="G18" s="7" t="s">
        <v>21</v>
      </c>
      <c r="H18" s="7" t="s">
        <v>170</v>
      </c>
      <c r="I18" s="5" t="s">
        <v>25</v>
      </c>
      <c r="J18" s="5" t="s">
        <v>20</v>
      </c>
      <c r="K18" s="5"/>
      <c r="L18" s="5"/>
      <c r="M18" s="7"/>
      <c r="N18" s="7"/>
      <c r="O18" s="8">
        <f>IF(N17=4,3,IF(N18=1,3,0))</f>
        <v>0</v>
      </c>
      <c r="P18" s="8">
        <v>2</v>
      </c>
      <c r="Q18" s="12">
        <f t="shared" si="0"/>
        <v>0</v>
      </c>
      <c r="R18" s="9" t="s">
        <v>199</v>
      </c>
      <c r="S18" s="5">
        <f>SUM(P2:P61)</f>
        <v>124</v>
      </c>
      <c r="T18" s="5">
        <v>200</v>
      </c>
      <c r="U18" s="5">
        <f t="shared" si="1"/>
        <v>3.225806451612903</v>
      </c>
      <c r="V18" s="13" t="s">
        <v>227</v>
      </c>
      <c r="W18" s="13" t="s">
        <v>229</v>
      </c>
    </row>
    <row r="19" spans="1:23" ht="26" x14ac:dyDescent="0.35">
      <c r="A19" s="3" t="s">
        <v>61</v>
      </c>
      <c r="B19" s="3" t="s">
        <v>148</v>
      </c>
      <c r="C19" s="4" t="s">
        <v>84</v>
      </c>
      <c r="D19" s="3"/>
      <c r="E19" s="3"/>
      <c r="F19" s="7">
        <v>0</v>
      </c>
      <c r="G19" s="7" t="s">
        <v>21</v>
      </c>
      <c r="H19" s="7" t="s">
        <v>171</v>
      </c>
      <c r="I19" s="5" t="s">
        <v>25</v>
      </c>
      <c r="J19" s="5" t="s">
        <v>20</v>
      </c>
      <c r="K19" s="5"/>
      <c r="L19" s="5"/>
      <c r="M19" s="7"/>
      <c r="N19" s="7"/>
      <c r="O19" s="8">
        <f>IF(N19=1,3,0)</f>
        <v>0</v>
      </c>
      <c r="P19" s="8">
        <v>2</v>
      </c>
      <c r="Q19" s="12">
        <f t="shared" si="0"/>
        <v>0</v>
      </c>
      <c r="R19" s="9" t="s">
        <v>199</v>
      </c>
      <c r="S19" s="5">
        <f>SUM(P2:P61)</f>
        <v>124</v>
      </c>
      <c r="T19" s="5">
        <v>200</v>
      </c>
      <c r="U19" s="5">
        <f t="shared" si="1"/>
        <v>3.225806451612903</v>
      </c>
      <c r="V19" s="13" t="s">
        <v>230</v>
      </c>
      <c r="W19" s="13" t="s">
        <v>231</v>
      </c>
    </row>
    <row r="20" spans="1:23" ht="39" x14ac:dyDescent="0.35">
      <c r="A20" s="3" t="s">
        <v>61</v>
      </c>
      <c r="B20" s="3" t="s">
        <v>148</v>
      </c>
      <c r="C20" s="4" t="s">
        <v>85</v>
      </c>
      <c r="D20" s="3"/>
      <c r="E20" s="3" t="s">
        <v>84</v>
      </c>
      <c r="F20" s="7">
        <v>1</v>
      </c>
      <c r="G20" s="7" t="s">
        <v>21</v>
      </c>
      <c r="H20" s="7" t="s">
        <v>172</v>
      </c>
      <c r="I20" s="5" t="s">
        <v>25</v>
      </c>
      <c r="J20" s="5" t="s">
        <v>20</v>
      </c>
      <c r="K20" s="5"/>
      <c r="L20" s="5"/>
      <c r="M20" s="7"/>
      <c r="N20" s="7"/>
      <c r="O20" s="8">
        <f>IF(N20=1,3,0)</f>
        <v>0</v>
      </c>
      <c r="P20" s="8">
        <v>1</v>
      </c>
      <c r="Q20" s="12">
        <f t="shared" si="0"/>
        <v>0</v>
      </c>
      <c r="R20" s="9" t="s">
        <v>201</v>
      </c>
      <c r="S20" s="5">
        <f>SUM(P2:P61)</f>
        <v>124</v>
      </c>
      <c r="T20" s="5">
        <v>200</v>
      </c>
      <c r="U20" s="5">
        <f t="shared" si="1"/>
        <v>1.6129032258064515</v>
      </c>
      <c r="V20" s="13" t="s">
        <v>227</v>
      </c>
      <c r="W20" s="13" t="s">
        <v>232</v>
      </c>
    </row>
    <row r="21" spans="1:23" ht="26" x14ac:dyDescent="0.35">
      <c r="A21" s="3" t="s">
        <v>61</v>
      </c>
      <c r="B21" s="3" t="s">
        <v>148</v>
      </c>
      <c r="C21" s="4" t="s">
        <v>86</v>
      </c>
      <c r="D21" s="3"/>
      <c r="E21" s="3"/>
      <c r="F21" s="7">
        <v>0</v>
      </c>
      <c r="G21" s="7" t="s">
        <v>21</v>
      </c>
      <c r="H21" s="7" t="s">
        <v>173</v>
      </c>
      <c r="I21" s="5" t="s">
        <v>39</v>
      </c>
      <c r="J21" s="5" t="s">
        <v>27</v>
      </c>
      <c r="K21" s="5" t="s">
        <v>26</v>
      </c>
      <c r="L21" s="5" t="s">
        <v>185</v>
      </c>
      <c r="M21" s="7"/>
      <c r="N21" s="7"/>
      <c r="O21" s="8">
        <f>IF(N21=4,3,IF(N21=2,1,IF(N21=3,2,0)))</f>
        <v>0</v>
      </c>
      <c r="P21" s="8">
        <v>3</v>
      </c>
      <c r="Q21" s="12">
        <f t="shared" si="0"/>
        <v>0</v>
      </c>
      <c r="R21" s="9" t="s">
        <v>200</v>
      </c>
      <c r="S21" s="5">
        <f>SUM(P2:P61)</f>
        <v>124</v>
      </c>
      <c r="T21" s="5">
        <v>200</v>
      </c>
      <c r="U21" s="5">
        <f t="shared" si="1"/>
        <v>4.838709677419355</v>
      </c>
      <c r="V21" s="13" t="s">
        <v>227</v>
      </c>
      <c r="W21" s="13" t="s">
        <v>233</v>
      </c>
    </row>
    <row r="22" spans="1:23" ht="65" x14ac:dyDescent="0.35">
      <c r="A22" s="3" t="s">
        <v>61</v>
      </c>
      <c r="B22" s="3" t="s">
        <v>148</v>
      </c>
      <c r="C22" s="4" t="s">
        <v>87</v>
      </c>
      <c r="D22" s="3"/>
      <c r="E22" s="3"/>
      <c r="F22" s="7">
        <v>0</v>
      </c>
      <c r="G22" s="7" t="s">
        <v>21</v>
      </c>
      <c r="H22" s="7" t="s">
        <v>174</v>
      </c>
      <c r="I22" s="5" t="s">
        <v>25</v>
      </c>
      <c r="J22" s="5" t="s">
        <v>20</v>
      </c>
      <c r="K22" s="5"/>
      <c r="L22" s="5"/>
      <c r="M22" s="7"/>
      <c r="N22" s="7"/>
      <c r="O22" s="8">
        <f>IF(N22=1,3,0)</f>
        <v>0</v>
      </c>
      <c r="P22" s="8">
        <v>1</v>
      </c>
      <c r="Q22" s="12">
        <f t="shared" si="0"/>
        <v>0</v>
      </c>
      <c r="R22" s="9" t="s">
        <v>201</v>
      </c>
      <c r="S22" s="5">
        <f>SUM(P2:P61)</f>
        <v>124</v>
      </c>
      <c r="T22" s="5">
        <v>200</v>
      </c>
      <c r="U22" s="5">
        <f t="shared" si="1"/>
        <v>1.6129032258064515</v>
      </c>
      <c r="V22" s="13" t="s">
        <v>234</v>
      </c>
      <c r="W22" s="13" t="s">
        <v>235</v>
      </c>
    </row>
    <row r="23" spans="1:23" ht="65" x14ac:dyDescent="0.35">
      <c r="A23" s="3" t="s">
        <v>61</v>
      </c>
      <c r="B23" s="3" t="s">
        <v>148</v>
      </c>
      <c r="C23" s="4" t="s">
        <v>88</v>
      </c>
      <c r="D23" s="3"/>
      <c r="E23" s="3" t="s">
        <v>87</v>
      </c>
      <c r="F23" s="7">
        <v>1</v>
      </c>
      <c r="G23" s="7" t="s">
        <v>21</v>
      </c>
      <c r="H23" s="7" t="s">
        <v>150</v>
      </c>
      <c r="I23" s="5" t="s">
        <v>44</v>
      </c>
      <c r="J23" s="5" t="s">
        <v>45</v>
      </c>
      <c r="K23" s="5" t="s">
        <v>46</v>
      </c>
      <c r="L23" s="5" t="s">
        <v>47</v>
      </c>
      <c r="M23" s="7"/>
      <c r="N23" s="7"/>
      <c r="O23" s="8">
        <f>IF($N$22=2,0,IF(N23=1,3,IF(N23=2,2,0)))</f>
        <v>0</v>
      </c>
      <c r="P23" s="8">
        <v>2</v>
      </c>
      <c r="Q23" s="12">
        <f t="shared" si="0"/>
        <v>0</v>
      </c>
      <c r="R23" s="9" t="s">
        <v>199</v>
      </c>
      <c r="S23" s="5">
        <f>SUM(P2:P61)</f>
        <v>124</v>
      </c>
      <c r="T23" s="5">
        <v>200</v>
      </c>
      <c r="U23" s="5">
        <f t="shared" si="1"/>
        <v>3.225806451612903</v>
      </c>
      <c r="V23" s="13" t="s">
        <v>234</v>
      </c>
      <c r="W23" s="13" t="s">
        <v>235</v>
      </c>
    </row>
    <row r="24" spans="1:23" ht="65" x14ac:dyDescent="0.35">
      <c r="A24" s="3" t="s">
        <v>61</v>
      </c>
      <c r="B24" s="3" t="s">
        <v>148</v>
      </c>
      <c r="C24" s="4" t="s">
        <v>89</v>
      </c>
      <c r="D24" s="3"/>
      <c r="E24" s="3" t="s">
        <v>87</v>
      </c>
      <c r="F24" s="7">
        <v>1</v>
      </c>
      <c r="G24" s="7" t="s">
        <v>21</v>
      </c>
      <c r="H24" s="7" t="s">
        <v>151</v>
      </c>
      <c r="I24" s="5" t="s">
        <v>44</v>
      </c>
      <c r="J24" s="5" t="s">
        <v>45</v>
      </c>
      <c r="K24" s="5" t="s">
        <v>46</v>
      </c>
      <c r="L24" s="5" t="s">
        <v>47</v>
      </c>
      <c r="M24" s="7"/>
      <c r="N24" s="7"/>
      <c r="O24" s="8">
        <f>IF($N$22=2,0,IF(N24=1,3,IF(N24=2,2,0)))</f>
        <v>0</v>
      </c>
      <c r="P24" s="8">
        <v>2</v>
      </c>
      <c r="Q24" s="12">
        <f t="shared" si="0"/>
        <v>0</v>
      </c>
      <c r="R24" s="9" t="s">
        <v>199</v>
      </c>
      <c r="S24" s="5">
        <f>SUM(P2:P61)</f>
        <v>124</v>
      </c>
      <c r="T24" s="5">
        <v>200</v>
      </c>
      <c r="U24" s="5">
        <f t="shared" si="1"/>
        <v>3.225806451612903</v>
      </c>
      <c r="V24" s="13" t="s">
        <v>234</v>
      </c>
      <c r="W24" s="13" t="s">
        <v>235</v>
      </c>
    </row>
    <row r="25" spans="1:23" ht="65" x14ac:dyDescent="0.35">
      <c r="A25" s="3" t="s">
        <v>61</v>
      </c>
      <c r="B25" s="3" t="s">
        <v>148</v>
      </c>
      <c r="C25" s="4" t="s">
        <v>90</v>
      </c>
      <c r="D25" s="3"/>
      <c r="E25" s="3" t="s">
        <v>87</v>
      </c>
      <c r="F25" s="7">
        <v>1</v>
      </c>
      <c r="G25" s="7" t="s">
        <v>21</v>
      </c>
      <c r="H25" s="7" t="s">
        <v>166</v>
      </c>
      <c r="I25" s="5" t="s">
        <v>44</v>
      </c>
      <c r="J25" s="5" t="s">
        <v>45</v>
      </c>
      <c r="K25" s="5" t="s">
        <v>46</v>
      </c>
      <c r="L25" s="5" t="s">
        <v>47</v>
      </c>
      <c r="M25" s="7"/>
      <c r="N25" s="7"/>
      <c r="O25" s="8">
        <f>IF($N$22=2,0,IF(N25=1,3,IF(N25=2,2,0)))</f>
        <v>0</v>
      </c>
      <c r="P25" s="8">
        <v>2</v>
      </c>
      <c r="Q25" s="12">
        <f t="shared" si="0"/>
        <v>0</v>
      </c>
      <c r="R25" s="9" t="s">
        <v>199</v>
      </c>
      <c r="S25" s="5">
        <f>SUM(P2:P61)</f>
        <v>124</v>
      </c>
      <c r="T25" s="5">
        <v>200</v>
      </c>
      <c r="U25" s="5">
        <f t="shared" si="1"/>
        <v>3.225806451612903</v>
      </c>
      <c r="V25" s="13" t="s">
        <v>234</v>
      </c>
      <c r="W25" s="13" t="s">
        <v>235</v>
      </c>
    </row>
    <row r="26" spans="1:23" ht="65" x14ac:dyDescent="0.35">
      <c r="A26" s="3" t="s">
        <v>61</v>
      </c>
      <c r="B26" s="3" t="s">
        <v>148</v>
      </c>
      <c r="C26" s="4" t="s">
        <v>91</v>
      </c>
      <c r="D26" s="3"/>
      <c r="E26" s="3" t="s">
        <v>87</v>
      </c>
      <c r="F26" s="7">
        <v>1</v>
      </c>
      <c r="G26" s="7" t="s">
        <v>21</v>
      </c>
      <c r="H26" s="7" t="s">
        <v>167</v>
      </c>
      <c r="I26" s="5" t="s">
        <v>44</v>
      </c>
      <c r="J26" s="5" t="s">
        <v>45</v>
      </c>
      <c r="K26" s="5" t="s">
        <v>46</v>
      </c>
      <c r="L26" s="5" t="s">
        <v>47</v>
      </c>
      <c r="M26" s="7"/>
      <c r="N26" s="7"/>
      <c r="O26" s="8">
        <f>IF($N$22=2,0,IF(N26=1,3,IF(N26=2,2,0)))</f>
        <v>0</v>
      </c>
      <c r="P26" s="8">
        <v>2</v>
      </c>
      <c r="Q26" s="12">
        <f t="shared" si="0"/>
        <v>0</v>
      </c>
      <c r="R26" s="9" t="s">
        <v>199</v>
      </c>
      <c r="S26" s="5">
        <f>SUM(P2:P61)</f>
        <v>124</v>
      </c>
      <c r="T26" s="5">
        <v>200</v>
      </c>
      <c r="U26" s="5">
        <f t="shared" si="1"/>
        <v>3.225806451612903</v>
      </c>
      <c r="V26" s="13" t="s">
        <v>234</v>
      </c>
      <c r="W26" s="13" t="s">
        <v>235</v>
      </c>
    </row>
    <row r="27" spans="1:23" ht="26" x14ac:dyDescent="0.35">
      <c r="A27" s="3" t="s">
        <v>61</v>
      </c>
      <c r="B27" s="3" t="s">
        <v>148</v>
      </c>
      <c r="C27" s="4" t="s">
        <v>92</v>
      </c>
      <c r="D27" s="3"/>
      <c r="E27" s="3"/>
      <c r="F27" s="7">
        <v>0</v>
      </c>
      <c r="G27" s="7" t="s">
        <v>21</v>
      </c>
      <c r="H27" s="7" t="s">
        <v>163</v>
      </c>
      <c r="I27" s="5" t="s">
        <v>25</v>
      </c>
      <c r="J27" s="5" t="s">
        <v>20</v>
      </c>
      <c r="K27" s="5"/>
      <c r="L27" s="5"/>
      <c r="M27" s="7"/>
      <c r="N27" s="7"/>
      <c r="O27" s="8">
        <f t="shared" ref="O27:O34" si="2">IF(N27=1,3,0)</f>
        <v>0</v>
      </c>
      <c r="P27" s="8">
        <v>2</v>
      </c>
      <c r="Q27" s="12">
        <f t="shared" si="0"/>
        <v>0</v>
      </c>
      <c r="R27" s="9" t="s">
        <v>199</v>
      </c>
      <c r="S27" s="5">
        <f>SUM(P2:P61)</f>
        <v>124</v>
      </c>
      <c r="T27" s="5">
        <v>200</v>
      </c>
      <c r="U27" s="5">
        <f t="shared" si="1"/>
        <v>3.225806451612903</v>
      </c>
      <c r="V27" s="13" t="s">
        <v>236</v>
      </c>
      <c r="W27" s="13" t="s">
        <v>237</v>
      </c>
    </row>
    <row r="28" spans="1:23" ht="39" x14ac:dyDescent="0.35">
      <c r="A28" s="3" t="s">
        <v>61</v>
      </c>
      <c r="B28" s="3" t="s">
        <v>148</v>
      </c>
      <c r="C28" s="4" t="s">
        <v>93</v>
      </c>
      <c r="D28" s="3"/>
      <c r="E28" s="3"/>
      <c r="F28" s="7">
        <v>0</v>
      </c>
      <c r="G28" s="7" t="s">
        <v>21</v>
      </c>
      <c r="H28" s="7" t="s">
        <v>164</v>
      </c>
      <c r="I28" s="5" t="s">
        <v>28</v>
      </c>
      <c r="J28" s="5" t="s">
        <v>38</v>
      </c>
      <c r="K28" s="5" t="s">
        <v>186</v>
      </c>
      <c r="L28" s="5">
        <v>100</v>
      </c>
      <c r="M28" s="7"/>
      <c r="N28" s="7"/>
      <c r="O28" s="8">
        <f>IF(N28=4,3,IF(N28=3,2,IF(N28=1,1,0)))</f>
        <v>0</v>
      </c>
      <c r="P28" s="8">
        <v>3</v>
      </c>
      <c r="Q28" s="12">
        <f t="shared" si="0"/>
        <v>0</v>
      </c>
      <c r="R28" s="9" t="s">
        <v>200</v>
      </c>
      <c r="S28" s="5">
        <f>SUM(P2:P61)</f>
        <v>124</v>
      </c>
      <c r="T28" s="5">
        <v>200</v>
      </c>
      <c r="U28" s="5">
        <f t="shared" si="1"/>
        <v>4.838709677419355</v>
      </c>
      <c r="V28" s="13" t="s">
        <v>238</v>
      </c>
      <c r="W28" s="13" t="s">
        <v>239</v>
      </c>
    </row>
    <row r="29" spans="1:23" ht="39" x14ac:dyDescent="0.35">
      <c r="A29" s="3" t="s">
        <v>61</v>
      </c>
      <c r="B29" s="3" t="s">
        <v>148</v>
      </c>
      <c r="C29" s="4" t="s">
        <v>94</v>
      </c>
      <c r="D29" s="3"/>
      <c r="E29" s="3"/>
      <c r="F29" s="7">
        <v>0</v>
      </c>
      <c r="G29" s="7" t="s">
        <v>21</v>
      </c>
      <c r="H29" s="7" t="s">
        <v>165</v>
      </c>
      <c r="I29" s="5" t="s">
        <v>25</v>
      </c>
      <c r="J29" s="5" t="s">
        <v>20</v>
      </c>
      <c r="K29" s="5"/>
      <c r="L29" s="5"/>
      <c r="M29" s="7"/>
      <c r="N29" s="7"/>
      <c r="O29" s="8">
        <f t="shared" si="2"/>
        <v>0</v>
      </c>
      <c r="P29" s="8">
        <v>2</v>
      </c>
      <c r="Q29" s="12">
        <f t="shared" si="0"/>
        <v>0</v>
      </c>
      <c r="R29" s="9" t="s">
        <v>199</v>
      </c>
      <c r="S29" s="5">
        <f>SUM(P2:P61)</f>
        <v>124</v>
      </c>
      <c r="T29" s="5">
        <v>200</v>
      </c>
      <c r="U29" s="5">
        <f t="shared" si="1"/>
        <v>3.225806451612903</v>
      </c>
      <c r="V29" s="13" t="s">
        <v>236</v>
      </c>
      <c r="W29" s="13" t="s">
        <v>240</v>
      </c>
    </row>
    <row r="30" spans="1:23" ht="26" x14ac:dyDescent="0.35">
      <c r="A30" s="3" t="s">
        <v>61</v>
      </c>
      <c r="B30" s="3" t="s">
        <v>148</v>
      </c>
      <c r="C30" s="4" t="s">
        <v>95</v>
      </c>
      <c r="D30" s="3"/>
      <c r="E30" s="3" t="s">
        <v>94</v>
      </c>
      <c r="F30" s="7">
        <v>1</v>
      </c>
      <c r="G30" s="7" t="s">
        <v>21</v>
      </c>
      <c r="H30" s="7" t="s">
        <v>160</v>
      </c>
      <c r="I30" s="5" t="s">
        <v>25</v>
      </c>
      <c r="J30" s="5" t="s">
        <v>20</v>
      </c>
      <c r="K30" s="5"/>
      <c r="L30" s="5"/>
      <c r="M30" s="7"/>
      <c r="N30" s="7"/>
      <c r="O30" s="8">
        <f>IF($N$29=2,0,IF(N30=1,3,0))</f>
        <v>0</v>
      </c>
      <c r="P30" s="8">
        <v>2</v>
      </c>
      <c r="Q30" s="12">
        <f t="shared" si="0"/>
        <v>0</v>
      </c>
      <c r="R30" s="9" t="s">
        <v>199</v>
      </c>
      <c r="S30" s="5">
        <f>SUM(P2:P61)</f>
        <v>124</v>
      </c>
      <c r="T30" s="5">
        <v>200</v>
      </c>
      <c r="U30" s="5">
        <f t="shared" si="1"/>
        <v>3.225806451612903</v>
      </c>
      <c r="V30" s="13" t="s">
        <v>241</v>
      </c>
      <c r="W30" s="13" t="s">
        <v>242</v>
      </c>
    </row>
    <row r="31" spans="1:23" ht="39" x14ac:dyDescent="0.35">
      <c r="A31" s="3" t="s">
        <v>61</v>
      </c>
      <c r="B31" s="3" t="s">
        <v>148</v>
      </c>
      <c r="C31" s="4" t="s">
        <v>96</v>
      </c>
      <c r="D31" s="3"/>
      <c r="E31" s="3" t="s">
        <v>94</v>
      </c>
      <c r="F31" s="7">
        <v>1</v>
      </c>
      <c r="G31" s="7" t="s">
        <v>21</v>
      </c>
      <c r="H31" s="7" t="s">
        <v>161</v>
      </c>
      <c r="I31" s="5" t="s">
        <v>187</v>
      </c>
      <c r="J31" s="5">
        <v>1</v>
      </c>
      <c r="K31" s="5">
        <v>0</v>
      </c>
      <c r="L31" s="5"/>
      <c r="M31" s="7"/>
      <c r="N31" s="7"/>
      <c r="O31" s="8">
        <f>IF($N$29=2,0,IF(N31=1,3,IF(N31=2,2,0)))</f>
        <v>0</v>
      </c>
      <c r="P31" s="8">
        <v>2</v>
      </c>
      <c r="Q31" s="12">
        <f t="shared" si="0"/>
        <v>0</v>
      </c>
      <c r="R31" s="9" t="s">
        <v>199</v>
      </c>
      <c r="S31" s="5">
        <f>SUM(P2:P61)</f>
        <v>124</v>
      </c>
      <c r="T31" s="5">
        <v>200</v>
      </c>
      <c r="U31" s="5">
        <f t="shared" si="1"/>
        <v>3.225806451612903</v>
      </c>
      <c r="V31" s="13" t="s">
        <v>241</v>
      </c>
      <c r="W31" s="13" t="s">
        <v>243</v>
      </c>
    </row>
    <row r="32" spans="1:23" ht="52" x14ac:dyDescent="0.35">
      <c r="A32" s="3" t="s">
        <v>61</v>
      </c>
      <c r="B32" s="3" t="s">
        <v>148</v>
      </c>
      <c r="C32" s="4" t="s">
        <v>97</v>
      </c>
      <c r="D32" s="3"/>
      <c r="E32" s="3" t="s">
        <v>94</v>
      </c>
      <c r="F32" s="7">
        <v>1</v>
      </c>
      <c r="G32" s="7" t="s">
        <v>21</v>
      </c>
      <c r="H32" s="7" t="s">
        <v>162</v>
      </c>
      <c r="I32" s="5" t="s">
        <v>25</v>
      </c>
      <c r="J32" s="5" t="s">
        <v>20</v>
      </c>
      <c r="K32" s="5"/>
      <c r="L32" s="5"/>
      <c r="M32" s="7"/>
      <c r="N32" s="7"/>
      <c r="O32" s="8">
        <f>IF($N$29=2,0,IF(N32=1,3,0))</f>
        <v>0</v>
      </c>
      <c r="P32" s="8">
        <v>2</v>
      </c>
      <c r="Q32" s="12">
        <f t="shared" si="0"/>
        <v>0</v>
      </c>
      <c r="R32" s="9" t="s">
        <v>199</v>
      </c>
      <c r="S32" s="5">
        <f>SUM(P2:P61)</f>
        <v>124</v>
      </c>
      <c r="T32" s="5">
        <v>200</v>
      </c>
      <c r="U32" s="5">
        <f t="shared" si="1"/>
        <v>3.225806451612903</v>
      </c>
      <c r="V32" s="13" t="s">
        <v>244</v>
      </c>
      <c r="W32" s="13" t="s">
        <v>245</v>
      </c>
    </row>
    <row r="33" spans="1:23" ht="26" x14ac:dyDescent="0.35">
      <c r="A33" s="3" t="s">
        <v>61</v>
      </c>
      <c r="B33" s="3" t="s">
        <v>148</v>
      </c>
      <c r="C33" s="4" t="s">
        <v>98</v>
      </c>
      <c r="D33" s="3"/>
      <c r="E33" s="3"/>
      <c r="F33" s="7">
        <v>0</v>
      </c>
      <c r="G33" s="7" t="s">
        <v>21</v>
      </c>
      <c r="H33" s="7" t="s">
        <v>157</v>
      </c>
      <c r="I33" s="5" t="s">
        <v>25</v>
      </c>
      <c r="J33" s="5" t="s">
        <v>20</v>
      </c>
      <c r="K33" s="5"/>
      <c r="L33" s="5"/>
      <c r="M33" s="7"/>
      <c r="N33" s="7"/>
      <c r="O33" s="8">
        <f t="shared" si="2"/>
        <v>0</v>
      </c>
      <c r="P33" s="8">
        <v>2</v>
      </c>
      <c r="Q33" s="12">
        <f t="shared" si="0"/>
        <v>0</v>
      </c>
      <c r="R33" s="9" t="s">
        <v>199</v>
      </c>
      <c r="S33" s="5">
        <f>SUM(P2:P61)</f>
        <v>124</v>
      </c>
      <c r="T33" s="5">
        <v>200</v>
      </c>
      <c r="U33" s="5">
        <f t="shared" si="1"/>
        <v>3.225806451612903</v>
      </c>
      <c r="V33" s="13" t="s">
        <v>246</v>
      </c>
      <c r="W33" s="13" t="s">
        <v>247</v>
      </c>
    </row>
    <row r="34" spans="1:23" ht="26" x14ac:dyDescent="0.35">
      <c r="A34" s="3" t="s">
        <v>61</v>
      </c>
      <c r="B34" s="3" t="s">
        <v>148</v>
      </c>
      <c r="C34" s="4" t="s">
        <v>99</v>
      </c>
      <c r="D34" s="3"/>
      <c r="E34" s="3"/>
      <c r="F34" s="7">
        <v>0</v>
      </c>
      <c r="G34" s="7" t="s">
        <v>21</v>
      </c>
      <c r="H34" s="7" t="s">
        <v>158</v>
      </c>
      <c r="I34" s="5" t="s">
        <v>25</v>
      </c>
      <c r="J34" s="5" t="s">
        <v>20</v>
      </c>
      <c r="K34" s="5"/>
      <c r="L34" s="5"/>
      <c r="M34" s="7"/>
      <c r="N34" s="7"/>
      <c r="O34" s="8">
        <f t="shared" si="2"/>
        <v>0</v>
      </c>
      <c r="P34" s="8">
        <v>2</v>
      </c>
      <c r="Q34" s="12">
        <f t="shared" si="0"/>
        <v>0</v>
      </c>
      <c r="R34" s="9" t="s">
        <v>199</v>
      </c>
      <c r="S34" s="5">
        <f>SUM(P2:P61)</f>
        <v>124</v>
      </c>
      <c r="T34" s="5">
        <v>200</v>
      </c>
      <c r="U34" s="5">
        <f t="shared" si="1"/>
        <v>3.225806451612903</v>
      </c>
      <c r="V34" s="13" t="s">
        <v>248</v>
      </c>
      <c r="W34" s="13" t="s">
        <v>249</v>
      </c>
    </row>
    <row r="35" spans="1:23" ht="26" x14ac:dyDescent="0.35">
      <c r="A35" s="3" t="s">
        <v>61</v>
      </c>
      <c r="B35" s="3" t="s">
        <v>148</v>
      </c>
      <c r="C35" s="4" t="s">
        <v>100</v>
      </c>
      <c r="D35" s="3"/>
      <c r="E35" s="3"/>
      <c r="F35" s="7">
        <v>0</v>
      </c>
      <c r="G35" s="7" t="s">
        <v>21</v>
      </c>
      <c r="H35" s="7" t="s">
        <v>159</v>
      </c>
      <c r="I35" s="5" t="s">
        <v>27</v>
      </c>
      <c r="J35" s="5">
        <v>2</v>
      </c>
      <c r="K35" s="5">
        <v>1</v>
      </c>
      <c r="L35" s="5">
        <v>0</v>
      </c>
      <c r="M35" s="7"/>
      <c r="N35" s="7"/>
      <c r="O35" s="8">
        <f>IF(N35=1,3,IF(N35=2,2,IF(N35=3,1,0)))</f>
        <v>0</v>
      </c>
      <c r="P35" s="8">
        <v>2</v>
      </c>
      <c r="Q35" s="12">
        <f t="shared" si="0"/>
        <v>0</v>
      </c>
      <c r="R35" s="9" t="s">
        <v>199</v>
      </c>
      <c r="S35" s="5">
        <f>SUM(P2:P61)</f>
        <v>124</v>
      </c>
      <c r="T35" s="5">
        <v>200</v>
      </c>
      <c r="U35" s="5">
        <f t="shared" si="1"/>
        <v>3.225806451612903</v>
      </c>
      <c r="V35" s="13" t="s">
        <v>250</v>
      </c>
      <c r="W35" s="13" t="s">
        <v>251</v>
      </c>
    </row>
    <row r="36" spans="1:23" ht="26" x14ac:dyDescent="0.35">
      <c r="A36" s="3" t="s">
        <v>61</v>
      </c>
      <c r="B36" s="3" t="s">
        <v>148</v>
      </c>
      <c r="C36" s="4" t="s">
        <v>101</v>
      </c>
      <c r="D36" s="3"/>
      <c r="E36" s="3" t="s">
        <v>100</v>
      </c>
      <c r="F36" s="7">
        <v>1</v>
      </c>
      <c r="G36" s="7" t="s">
        <v>21</v>
      </c>
      <c r="H36" s="7" t="s">
        <v>155</v>
      </c>
      <c r="I36" s="5" t="s">
        <v>55</v>
      </c>
      <c r="J36" s="5" t="s">
        <v>37</v>
      </c>
      <c r="K36" s="5" t="s">
        <v>36</v>
      </c>
      <c r="L36" s="5">
        <v>0</v>
      </c>
      <c r="M36" s="7"/>
      <c r="N36" s="7"/>
      <c r="O36" s="8">
        <f>IF($N$35=2,0,IF(N36=4,3,IF(N36=3,2,IF(N36=2,1,0))))</f>
        <v>0</v>
      </c>
      <c r="P36" s="8">
        <v>3</v>
      </c>
      <c r="Q36" s="12">
        <f t="shared" si="0"/>
        <v>0</v>
      </c>
      <c r="R36" s="9" t="s">
        <v>200</v>
      </c>
      <c r="S36" s="5">
        <f>SUM(P2:P61)</f>
        <v>124</v>
      </c>
      <c r="T36" s="5">
        <v>200</v>
      </c>
      <c r="U36" s="5">
        <f t="shared" si="1"/>
        <v>4.838709677419355</v>
      </c>
      <c r="V36" s="13" t="s">
        <v>252</v>
      </c>
      <c r="W36" s="13" t="s">
        <v>253</v>
      </c>
    </row>
    <row r="37" spans="1:23" ht="26" x14ac:dyDescent="0.35">
      <c r="A37" s="3" t="s">
        <v>61</v>
      </c>
      <c r="B37" s="3" t="s">
        <v>148</v>
      </c>
      <c r="C37" s="4" t="s">
        <v>102</v>
      </c>
      <c r="D37" s="3"/>
      <c r="E37" s="3" t="s">
        <v>100</v>
      </c>
      <c r="F37" s="7">
        <v>1</v>
      </c>
      <c r="G37" s="7" t="s">
        <v>21</v>
      </c>
      <c r="H37" s="7" t="s">
        <v>156</v>
      </c>
      <c r="I37" s="5" t="s">
        <v>188</v>
      </c>
      <c r="J37" s="5" t="s">
        <v>189</v>
      </c>
      <c r="K37" s="5" t="s">
        <v>190</v>
      </c>
      <c r="L37" s="5" t="s">
        <v>191</v>
      </c>
      <c r="M37" s="7"/>
      <c r="N37" s="7"/>
      <c r="O37" s="8">
        <f>IF($N$35=2,0,IF(N37=1,3,IF(N37=2,2,IF(N37=3,1,0))))</f>
        <v>0</v>
      </c>
      <c r="P37" s="8">
        <v>3</v>
      </c>
      <c r="Q37" s="12">
        <f t="shared" si="0"/>
        <v>0</v>
      </c>
      <c r="R37" s="9" t="s">
        <v>200</v>
      </c>
      <c r="S37" s="5">
        <f>SUM(P2:P61)</f>
        <v>124</v>
      </c>
      <c r="T37" s="5">
        <v>200</v>
      </c>
      <c r="U37" s="5">
        <f t="shared" si="1"/>
        <v>4.838709677419355</v>
      </c>
      <c r="V37" s="13" t="s">
        <v>254</v>
      </c>
      <c r="W37" s="13" t="s">
        <v>255</v>
      </c>
    </row>
    <row r="38" spans="1:23" ht="39" x14ac:dyDescent="0.35">
      <c r="A38" s="3" t="s">
        <v>61</v>
      </c>
      <c r="B38" s="3" t="s">
        <v>148</v>
      </c>
      <c r="C38" s="4" t="s">
        <v>103</v>
      </c>
      <c r="D38" s="3"/>
      <c r="E38" s="3"/>
      <c r="F38" s="7">
        <v>0</v>
      </c>
      <c r="G38" s="7" t="s">
        <v>198</v>
      </c>
      <c r="H38" s="7" t="s">
        <v>154</v>
      </c>
      <c r="I38" s="5"/>
      <c r="J38" s="5"/>
      <c r="K38" s="5"/>
      <c r="L38" s="5"/>
      <c r="M38" s="7"/>
      <c r="N38" s="7"/>
      <c r="O38" s="8">
        <v>0</v>
      </c>
      <c r="P38" s="8"/>
      <c r="Q38" s="12"/>
      <c r="R38" s="9"/>
      <c r="S38" s="5">
        <f>SUM(P2:P61)</f>
        <v>124</v>
      </c>
      <c r="T38" s="5">
        <v>200</v>
      </c>
      <c r="U38" s="5"/>
      <c r="V38" s="13" t="s">
        <v>256</v>
      </c>
      <c r="W38" s="13" t="s">
        <v>257</v>
      </c>
    </row>
    <row r="39" spans="1:23" ht="39" x14ac:dyDescent="0.35">
      <c r="A39" s="3" t="s">
        <v>61</v>
      </c>
      <c r="B39" s="3" t="s">
        <v>148</v>
      </c>
      <c r="C39" s="4" t="s">
        <v>104</v>
      </c>
      <c r="D39" s="3"/>
      <c r="E39" s="3" t="s">
        <v>103</v>
      </c>
      <c r="F39" s="7">
        <v>1</v>
      </c>
      <c r="G39" s="7" t="s">
        <v>21</v>
      </c>
      <c r="H39" s="7" t="s">
        <v>150</v>
      </c>
      <c r="I39" s="5" t="s">
        <v>44</v>
      </c>
      <c r="J39" s="5" t="s">
        <v>45</v>
      </c>
      <c r="K39" s="5" t="s">
        <v>46</v>
      </c>
      <c r="L39" s="5" t="s">
        <v>47</v>
      </c>
      <c r="M39" s="7"/>
      <c r="N39" s="7"/>
      <c r="O39" s="8">
        <f>IF($N$35=2,0,IF(N39=1,3,IF(N39=2,2,0)))</f>
        <v>0</v>
      </c>
      <c r="P39" s="8">
        <v>2</v>
      </c>
      <c r="Q39" s="12">
        <f t="shared" si="0"/>
        <v>0</v>
      </c>
      <c r="R39" s="9" t="s">
        <v>199</v>
      </c>
      <c r="S39" s="5">
        <f>SUM(P2:P61)</f>
        <v>124</v>
      </c>
      <c r="T39" s="5">
        <v>200</v>
      </c>
      <c r="U39" s="5">
        <f t="shared" si="1"/>
        <v>3.225806451612903</v>
      </c>
      <c r="V39" s="13" t="s">
        <v>256</v>
      </c>
      <c r="W39" s="13" t="s">
        <v>257</v>
      </c>
    </row>
    <row r="40" spans="1:23" ht="39" x14ac:dyDescent="0.35">
      <c r="A40" s="3" t="s">
        <v>61</v>
      </c>
      <c r="B40" s="3" t="s">
        <v>148</v>
      </c>
      <c r="C40" s="4" t="s">
        <v>105</v>
      </c>
      <c r="D40" s="3"/>
      <c r="E40" s="3" t="s">
        <v>103</v>
      </c>
      <c r="F40" s="7">
        <v>1</v>
      </c>
      <c r="G40" s="7" t="s">
        <v>21</v>
      </c>
      <c r="H40" s="7" t="s">
        <v>151</v>
      </c>
      <c r="I40" s="5" t="s">
        <v>44</v>
      </c>
      <c r="J40" s="5" t="s">
        <v>45</v>
      </c>
      <c r="K40" s="5" t="s">
        <v>46</v>
      </c>
      <c r="L40" s="5" t="s">
        <v>47</v>
      </c>
      <c r="M40" s="7"/>
      <c r="N40" s="7"/>
      <c r="O40" s="8">
        <f>IF($N$35=2,0,IF(N40=1,3,IF(N40=2,2,0)))</f>
        <v>0</v>
      </c>
      <c r="P40" s="8">
        <v>2</v>
      </c>
      <c r="Q40" s="12">
        <f t="shared" si="0"/>
        <v>0</v>
      </c>
      <c r="R40" s="9" t="s">
        <v>199</v>
      </c>
      <c r="S40" s="5">
        <f>SUM(P2:P61)</f>
        <v>124</v>
      </c>
      <c r="T40" s="5">
        <v>200</v>
      </c>
      <c r="U40" s="5">
        <f t="shared" si="1"/>
        <v>3.225806451612903</v>
      </c>
      <c r="V40" s="13" t="s">
        <v>256</v>
      </c>
      <c r="W40" s="13" t="s">
        <v>257</v>
      </c>
    </row>
    <row r="41" spans="1:23" ht="26" x14ac:dyDescent="0.35">
      <c r="A41" s="3" t="s">
        <v>61</v>
      </c>
      <c r="B41" s="3" t="s">
        <v>148</v>
      </c>
      <c r="C41" s="4" t="s">
        <v>106</v>
      </c>
      <c r="D41" s="3"/>
      <c r="E41" s="3" t="s">
        <v>103</v>
      </c>
      <c r="F41" s="7">
        <v>1</v>
      </c>
      <c r="G41" s="7" t="s">
        <v>21</v>
      </c>
      <c r="H41" s="7" t="s">
        <v>152</v>
      </c>
      <c r="I41" s="5" t="s">
        <v>44</v>
      </c>
      <c r="J41" s="5" t="s">
        <v>45</v>
      </c>
      <c r="K41" s="5" t="s">
        <v>46</v>
      </c>
      <c r="L41" s="5" t="s">
        <v>47</v>
      </c>
      <c r="M41" s="7"/>
      <c r="N41" s="7"/>
      <c r="O41" s="8">
        <f>IF($N$35=2,0,IF(N41=1,3,IF(N41=2,2,0)))</f>
        <v>0</v>
      </c>
      <c r="P41" s="8">
        <v>2</v>
      </c>
      <c r="Q41" s="12">
        <f t="shared" si="0"/>
        <v>0</v>
      </c>
      <c r="R41" s="9" t="s">
        <v>199</v>
      </c>
      <c r="S41" s="5">
        <f>SUM(P2:P61)</f>
        <v>124</v>
      </c>
      <c r="T41" s="5">
        <v>200</v>
      </c>
      <c r="U41" s="5">
        <f t="shared" si="1"/>
        <v>3.225806451612903</v>
      </c>
      <c r="V41" s="13" t="s">
        <v>256</v>
      </c>
      <c r="W41" s="13" t="s">
        <v>258</v>
      </c>
    </row>
    <row r="42" spans="1:23" ht="26" x14ac:dyDescent="0.35">
      <c r="A42" s="3" t="s">
        <v>61</v>
      </c>
      <c r="B42" s="3" t="s">
        <v>148</v>
      </c>
      <c r="C42" s="4" t="s">
        <v>107</v>
      </c>
      <c r="D42" s="3"/>
      <c r="E42" s="3" t="s">
        <v>103</v>
      </c>
      <c r="F42" s="7">
        <v>1</v>
      </c>
      <c r="G42" s="7" t="s">
        <v>21</v>
      </c>
      <c r="H42" s="7" t="s">
        <v>153</v>
      </c>
      <c r="I42" s="5" t="s">
        <v>44</v>
      </c>
      <c r="J42" s="5" t="s">
        <v>45</v>
      </c>
      <c r="K42" s="5" t="s">
        <v>46</v>
      </c>
      <c r="L42" s="5" t="s">
        <v>47</v>
      </c>
      <c r="M42" s="7"/>
      <c r="N42" s="7"/>
      <c r="O42" s="8">
        <f>IF($N$35=2,0,IF(N42=1,3,IF(N42=2,2,0)))</f>
        <v>0</v>
      </c>
      <c r="P42" s="8">
        <v>2</v>
      </c>
      <c r="Q42" s="12">
        <f t="shared" si="0"/>
        <v>0</v>
      </c>
      <c r="R42" s="9" t="s">
        <v>199</v>
      </c>
      <c r="S42" s="5">
        <f>SUM(P2:P61)</f>
        <v>124</v>
      </c>
      <c r="T42" s="5">
        <v>200</v>
      </c>
      <c r="U42" s="5">
        <f t="shared" si="1"/>
        <v>3.225806451612903</v>
      </c>
      <c r="V42" s="13" t="s">
        <v>256</v>
      </c>
      <c r="W42" s="13" t="s">
        <v>259</v>
      </c>
    </row>
    <row r="43" spans="1:23" ht="26" x14ac:dyDescent="0.35">
      <c r="A43" s="3" t="s">
        <v>61</v>
      </c>
      <c r="B43" s="3" t="s">
        <v>147</v>
      </c>
      <c r="C43" s="4" t="s">
        <v>108</v>
      </c>
      <c r="D43" s="3"/>
      <c r="E43" s="3"/>
      <c r="F43" s="7">
        <v>0</v>
      </c>
      <c r="G43" s="7" t="s">
        <v>21</v>
      </c>
      <c r="H43" s="7" t="s">
        <v>139</v>
      </c>
      <c r="I43" s="5" t="s">
        <v>25</v>
      </c>
      <c r="J43" s="5" t="s">
        <v>20</v>
      </c>
      <c r="K43" s="5"/>
      <c r="L43" s="5"/>
      <c r="M43" s="7"/>
      <c r="N43" s="7"/>
      <c r="O43" s="8">
        <f>IF(N43=1,3,0)</f>
        <v>0</v>
      </c>
      <c r="P43" s="8">
        <v>1</v>
      </c>
      <c r="Q43" s="12">
        <f t="shared" si="0"/>
        <v>0</v>
      </c>
      <c r="R43" s="9" t="s">
        <v>201</v>
      </c>
      <c r="S43" s="5">
        <f>SUM(P2:P61)</f>
        <v>124</v>
      </c>
      <c r="T43" s="5">
        <v>200</v>
      </c>
      <c r="U43" s="5">
        <f t="shared" si="1"/>
        <v>1.6129032258064515</v>
      </c>
      <c r="V43" s="13" t="s">
        <v>260</v>
      </c>
      <c r="W43" s="13" t="s">
        <v>261</v>
      </c>
    </row>
    <row r="44" spans="1:23" ht="26" x14ac:dyDescent="0.35">
      <c r="A44" s="3" t="s">
        <v>61</v>
      </c>
      <c r="B44" s="3" t="s">
        <v>147</v>
      </c>
      <c r="C44" s="4" t="s">
        <v>109</v>
      </c>
      <c r="D44" s="3"/>
      <c r="E44" s="3"/>
      <c r="F44" s="7">
        <v>0</v>
      </c>
      <c r="G44" s="7" t="s">
        <v>21</v>
      </c>
      <c r="H44" s="7" t="s">
        <v>140</v>
      </c>
      <c r="I44" s="5" t="s">
        <v>25</v>
      </c>
      <c r="J44" s="5" t="s">
        <v>20</v>
      </c>
      <c r="K44" s="5"/>
      <c r="L44" s="5"/>
      <c r="M44" s="7"/>
      <c r="N44" s="7"/>
      <c r="O44" s="8">
        <f>IF(N44=1,3,0)</f>
        <v>0</v>
      </c>
      <c r="P44" s="8">
        <v>2</v>
      </c>
      <c r="Q44" s="12">
        <f t="shared" si="0"/>
        <v>0</v>
      </c>
      <c r="R44" s="9" t="s">
        <v>199</v>
      </c>
      <c r="S44" s="5">
        <f>SUM(P2:P61)</f>
        <v>124</v>
      </c>
      <c r="T44" s="5">
        <v>200</v>
      </c>
      <c r="U44" s="5">
        <f t="shared" si="1"/>
        <v>3.225806451612903</v>
      </c>
      <c r="V44" s="13" t="s">
        <v>260</v>
      </c>
      <c r="W44" s="13" t="s">
        <v>262</v>
      </c>
    </row>
    <row r="45" spans="1:23" ht="26" x14ac:dyDescent="0.35">
      <c r="A45" s="3" t="s">
        <v>61</v>
      </c>
      <c r="B45" s="3" t="s">
        <v>147</v>
      </c>
      <c r="C45" s="4" t="s">
        <v>110</v>
      </c>
      <c r="D45" s="3"/>
      <c r="E45" s="3"/>
      <c r="F45" s="7">
        <v>0</v>
      </c>
      <c r="G45" s="7" t="s">
        <v>21</v>
      </c>
      <c r="H45" s="7" t="s">
        <v>141</v>
      </c>
      <c r="I45" s="5" t="s">
        <v>28</v>
      </c>
      <c r="J45" s="5" t="s">
        <v>38</v>
      </c>
      <c r="K45" s="5" t="s">
        <v>51</v>
      </c>
      <c r="L45" s="5">
        <v>100</v>
      </c>
      <c r="M45" s="7"/>
      <c r="N45" s="7"/>
      <c r="O45" s="8">
        <f>IF(N45=4,3,IF(N45=3,2,IF(N45=2,1,0)))</f>
        <v>0</v>
      </c>
      <c r="P45" s="8">
        <v>3</v>
      </c>
      <c r="Q45" s="12">
        <f t="shared" si="0"/>
        <v>0</v>
      </c>
      <c r="R45" s="9" t="s">
        <v>200</v>
      </c>
      <c r="S45" s="5">
        <f>SUM(P2:P61)</f>
        <v>124</v>
      </c>
      <c r="T45" s="5">
        <v>200</v>
      </c>
      <c r="U45" s="5">
        <f t="shared" si="1"/>
        <v>4.838709677419355</v>
      </c>
      <c r="V45" s="13" t="s">
        <v>263</v>
      </c>
      <c r="W45" s="13" t="s">
        <v>264</v>
      </c>
    </row>
    <row r="46" spans="1:23" ht="39" x14ac:dyDescent="0.35">
      <c r="A46" s="3" t="s">
        <v>61</v>
      </c>
      <c r="B46" s="3" t="s">
        <v>147</v>
      </c>
      <c r="C46" s="4" t="s">
        <v>111</v>
      </c>
      <c r="D46" s="3"/>
      <c r="E46" s="3"/>
      <c r="F46" s="7">
        <v>0</v>
      </c>
      <c r="G46" s="7" t="s">
        <v>21</v>
      </c>
      <c r="H46" s="7" t="s">
        <v>142</v>
      </c>
      <c r="I46" s="5" t="s">
        <v>25</v>
      </c>
      <c r="J46" s="5" t="s">
        <v>20</v>
      </c>
      <c r="K46" s="5"/>
      <c r="L46" s="5"/>
      <c r="M46" s="7"/>
      <c r="N46" s="7"/>
      <c r="O46" s="8">
        <f>IF(N46=1,3,0)</f>
        <v>0</v>
      </c>
      <c r="P46" s="8">
        <v>2</v>
      </c>
      <c r="Q46" s="12">
        <f t="shared" si="0"/>
        <v>0</v>
      </c>
      <c r="R46" s="9" t="s">
        <v>199</v>
      </c>
      <c r="S46" s="5">
        <f>SUM(P2:P61)</f>
        <v>124</v>
      </c>
      <c r="T46" s="5">
        <v>200</v>
      </c>
      <c r="U46" s="5">
        <f t="shared" si="1"/>
        <v>3.225806451612903</v>
      </c>
      <c r="V46" s="13" t="s">
        <v>264</v>
      </c>
      <c r="W46" s="13" t="s">
        <v>265</v>
      </c>
    </row>
    <row r="47" spans="1:23" ht="39" x14ac:dyDescent="0.35">
      <c r="A47" s="3" t="s">
        <v>61</v>
      </c>
      <c r="B47" s="3" t="s">
        <v>147</v>
      </c>
      <c r="C47" s="4" t="s">
        <v>112</v>
      </c>
      <c r="D47" s="3"/>
      <c r="E47" s="3"/>
      <c r="F47" s="7">
        <v>0</v>
      </c>
      <c r="G47" s="7" t="s">
        <v>21</v>
      </c>
      <c r="H47" s="7" t="s">
        <v>143</v>
      </c>
      <c r="I47" s="5" t="s">
        <v>24</v>
      </c>
      <c r="J47" s="5" t="s">
        <v>29</v>
      </c>
      <c r="K47" s="5" t="s">
        <v>31</v>
      </c>
      <c r="L47" s="5" t="s">
        <v>34</v>
      </c>
      <c r="M47" s="7"/>
      <c r="N47" s="7"/>
      <c r="O47" s="8">
        <f>IF(N47=1,3,IF(N47=2,2,IF(N47=3,1,0)))</f>
        <v>0</v>
      </c>
      <c r="P47" s="8">
        <v>3</v>
      </c>
      <c r="Q47" s="12">
        <f t="shared" si="0"/>
        <v>0</v>
      </c>
      <c r="R47" s="9" t="s">
        <v>200</v>
      </c>
      <c r="S47" s="5">
        <f>SUM(P2:P61)</f>
        <v>124</v>
      </c>
      <c r="T47" s="5">
        <v>200</v>
      </c>
      <c r="U47" s="5">
        <f t="shared" si="1"/>
        <v>4.838709677419355</v>
      </c>
      <c r="V47" s="13" t="s">
        <v>266</v>
      </c>
      <c r="W47" s="13" t="s">
        <v>266</v>
      </c>
    </row>
    <row r="48" spans="1:23" ht="39" x14ac:dyDescent="0.35">
      <c r="A48" s="3" t="s">
        <v>61</v>
      </c>
      <c r="B48" s="3" t="s">
        <v>147</v>
      </c>
      <c r="C48" s="4" t="s">
        <v>113</v>
      </c>
      <c r="D48" s="3"/>
      <c r="E48" s="3"/>
      <c r="F48" s="7">
        <v>0</v>
      </c>
      <c r="G48" s="7" t="s">
        <v>21</v>
      </c>
      <c r="H48" s="7" t="s">
        <v>144</v>
      </c>
      <c r="I48" s="5" t="s">
        <v>181</v>
      </c>
      <c r="J48" s="5" t="s">
        <v>24</v>
      </c>
      <c r="K48" s="5" t="s">
        <v>29</v>
      </c>
      <c r="L48" s="5" t="s">
        <v>28</v>
      </c>
      <c r="M48" s="7"/>
      <c r="N48" s="7"/>
      <c r="O48" s="8">
        <f>IF(N48=1,3,IF(N48=2,2,IF(N48=3,1,0)))</f>
        <v>0</v>
      </c>
      <c r="P48" s="8">
        <v>3</v>
      </c>
      <c r="Q48" s="12">
        <f t="shared" si="0"/>
        <v>0</v>
      </c>
      <c r="R48" s="9" t="s">
        <v>200</v>
      </c>
      <c r="S48" s="5">
        <f>SUM(P2:P61)</f>
        <v>124</v>
      </c>
      <c r="T48" s="5">
        <v>200</v>
      </c>
      <c r="U48" s="5">
        <f t="shared" si="1"/>
        <v>4.838709677419355</v>
      </c>
      <c r="V48" s="13" t="s">
        <v>267</v>
      </c>
      <c r="W48" s="13" t="s">
        <v>267</v>
      </c>
    </row>
    <row r="49" spans="1:23" ht="65" x14ac:dyDescent="0.35">
      <c r="A49" s="3" t="s">
        <v>61</v>
      </c>
      <c r="B49" s="3" t="s">
        <v>147</v>
      </c>
      <c r="C49" s="4" t="s">
        <v>114</v>
      </c>
      <c r="D49" s="3"/>
      <c r="E49" s="3"/>
      <c r="F49" s="7">
        <v>0</v>
      </c>
      <c r="G49" s="7" t="s">
        <v>21</v>
      </c>
      <c r="H49" s="7" t="s">
        <v>145</v>
      </c>
      <c r="I49" s="5" t="s">
        <v>40</v>
      </c>
      <c r="J49" s="5" t="s">
        <v>36</v>
      </c>
      <c r="K49" s="5" t="s">
        <v>35</v>
      </c>
      <c r="L49" s="5" t="s">
        <v>30</v>
      </c>
      <c r="M49" s="7"/>
      <c r="N49" s="7"/>
      <c r="O49" s="8">
        <f>IF(N49=4,3,IF(N49=3,2,IF(N49=2,1,0)))</f>
        <v>0</v>
      </c>
      <c r="P49" s="8">
        <v>3</v>
      </c>
      <c r="Q49" s="12">
        <f t="shared" si="0"/>
        <v>0</v>
      </c>
      <c r="R49" s="9" t="s">
        <v>200</v>
      </c>
      <c r="S49" s="5">
        <f>SUM(P2:P61)</f>
        <v>124</v>
      </c>
      <c r="T49" s="5">
        <v>200</v>
      </c>
      <c r="U49" s="5">
        <f t="shared" si="1"/>
        <v>4.838709677419355</v>
      </c>
      <c r="V49" s="13" t="s">
        <v>268</v>
      </c>
      <c r="W49" s="13" t="s">
        <v>268</v>
      </c>
    </row>
    <row r="50" spans="1:23" ht="26" x14ac:dyDescent="0.35">
      <c r="A50" s="3" t="s">
        <v>61</v>
      </c>
      <c r="B50" s="3" t="s">
        <v>146</v>
      </c>
      <c r="C50" s="4" t="s">
        <v>115</v>
      </c>
      <c r="D50" s="3"/>
      <c r="E50" s="3"/>
      <c r="F50" s="7">
        <v>0</v>
      </c>
      <c r="G50" s="7" t="s">
        <v>21</v>
      </c>
      <c r="H50" s="7" t="s">
        <v>127</v>
      </c>
      <c r="I50" s="5" t="s">
        <v>25</v>
      </c>
      <c r="J50" s="5" t="s">
        <v>20</v>
      </c>
      <c r="K50" s="5"/>
      <c r="L50" s="5"/>
      <c r="M50" s="7"/>
      <c r="N50" s="7"/>
      <c r="O50" s="8">
        <f>IF(N50=1,3,0)</f>
        <v>0</v>
      </c>
      <c r="P50" s="8">
        <v>2</v>
      </c>
      <c r="Q50" s="12">
        <f t="shared" si="0"/>
        <v>0</v>
      </c>
      <c r="R50" s="9" t="s">
        <v>199</v>
      </c>
      <c r="S50" s="5">
        <f>SUM(P2:P61)</f>
        <v>124</v>
      </c>
      <c r="T50" s="5">
        <v>200</v>
      </c>
      <c r="U50" s="5">
        <f t="shared" si="1"/>
        <v>3.225806451612903</v>
      </c>
      <c r="V50" s="13" t="s">
        <v>269</v>
      </c>
      <c r="W50" s="13" t="s">
        <v>270</v>
      </c>
    </row>
    <row r="51" spans="1:23" ht="39" x14ac:dyDescent="0.35">
      <c r="A51" s="3" t="s">
        <v>61</v>
      </c>
      <c r="B51" s="3" t="s">
        <v>146</v>
      </c>
      <c r="C51" s="4" t="s">
        <v>116</v>
      </c>
      <c r="D51" s="3"/>
      <c r="E51" s="3"/>
      <c r="F51" s="7">
        <v>0</v>
      </c>
      <c r="G51" s="7" t="s">
        <v>21</v>
      </c>
      <c r="H51" s="7" t="s">
        <v>128</v>
      </c>
      <c r="I51" s="5" t="s">
        <v>49</v>
      </c>
      <c r="J51" s="5" t="s">
        <v>33</v>
      </c>
      <c r="K51" s="5" t="s">
        <v>192</v>
      </c>
      <c r="L51" s="5" t="s">
        <v>193</v>
      </c>
      <c r="M51" s="7"/>
      <c r="N51" s="7"/>
      <c r="O51" s="8">
        <f>IF(N51=4,3,IF(N51=2,1,IF(N51=1,2,0)))</f>
        <v>0</v>
      </c>
      <c r="P51" s="8">
        <v>2</v>
      </c>
      <c r="Q51" s="12">
        <f t="shared" si="0"/>
        <v>0</v>
      </c>
      <c r="R51" s="9" t="s">
        <v>199</v>
      </c>
      <c r="S51" s="5">
        <f>SUM(P2:P61)</f>
        <v>124</v>
      </c>
      <c r="T51" s="5">
        <v>200</v>
      </c>
      <c r="U51" s="5">
        <f t="shared" si="1"/>
        <v>3.225806451612903</v>
      </c>
      <c r="V51" s="13" t="s">
        <v>271</v>
      </c>
      <c r="W51" s="13" t="s">
        <v>272</v>
      </c>
    </row>
    <row r="52" spans="1:23" ht="26" x14ac:dyDescent="0.35">
      <c r="A52" s="3" t="s">
        <v>61</v>
      </c>
      <c r="B52" s="3" t="s">
        <v>146</v>
      </c>
      <c r="C52" s="4" t="s">
        <v>117</v>
      </c>
      <c r="D52" s="3"/>
      <c r="E52" s="3"/>
      <c r="F52" s="7">
        <v>0</v>
      </c>
      <c r="G52" s="7" t="s">
        <v>21</v>
      </c>
      <c r="H52" s="7" t="s">
        <v>129</v>
      </c>
      <c r="I52" s="5" t="s">
        <v>48</v>
      </c>
      <c r="J52" s="5" t="s">
        <v>194</v>
      </c>
      <c r="K52" s="5" t="s">
        <v>195</v>
      </c>
      <c r="L52" s="5"/>
      <c r="M52" s="7"/>
      <c r="N52" s="7"/>
      <c r="O52" s="8">
        <f>IF(N52=3,3,IF(N52=2,2,0))</f>
        <v>0</v>
      </c>
      <c r="P52" s="8">
        <v>2</v>
      </c>
      <c r="Q52" s="12">
        <f t="shared" si="0"/>
        <v>0</v>
      </c>
      <c r="R52" s="9" t="s">
        <v>199</v>
      </c>
      <c r="S52" s="5">
        <f>SUM(P2:P61)</f>
        <v>124</v>
      </c>
      <c r="T52" s="5">
        <v>200</v>
      </c>
      <c r="U52" s="5">
        <f t="shared" si="1"/>
        <v>3.225806451612903</v>
      </c>
      <c r="V52" s="13" t="s">
        <v>273</v>
      </c>
      <c r="W52" s="13" t="s">
        <v>274</v>
      </c>
    </row>
    <row r="53" spans="1:23" ht="26" x14ac:dyDescent="0.35">
      <c r="A53" s="3" t="s">
        <v>61</v>
      </c>
      <c r="B53" s="3" t="s">
        <v>146</v>
      </c>
      <c r="C53" s="4" t="s">
        <v>118</v>
      </c>
      <c r="D53" s="3"/>
      <c r="E53" s="3"/>
      <c r="F53" s="7">
        <v>0</v>
      </c>
      <c r="G53" s="7" t="s">
        <v>21</v>
      </c>
      <c r="H53" s="7" t="s">
        <v>130</v>
      </c>
      <c r="I53" s="5" t="s">
        <v>48</v>
      </c>
      <c r="J53" s="5" t="s">
        <v>194</v>
      </c>
      <c r="K53" s="5" t="s">
        <v>195</v>
      </c>
      <c r="L53" s="5" t="s">
        <v>196</v>
      </c>
      <c r="M53" s="7"/>
      <c r="N53" s="7"/>
      <c r="O53" s="8">
        <f>IF(N53=4,3,IF(N53=3,2,IF(N53=2,1,0)))</f>
        <v>0</v>
      </c>
      <c r="P53" s="8">
        <v>2</v>
      </c>
      <c r="Q53" s="12">
        <f t="shared" si="0"/>
        <v>0</v>
      </c>
      <c r="R53" s="9" t="s">
        <v>199</v>
      </c>
      <c r="S53" s="5">
        <f>SUM(P2:P61)</f>
        <v>124</v>
      </c>
      <c r="T53" s="5">
        <v>200</v>
      </c>
      <c r="U53" s="5">
        <f t="shared" si="1"/>
        <v>3.225806451612903</v>
      </c>
      <c r="V53" s="13" t="s">
        <v>273</v>
      </c>
      <c r="W53" s="13" t="s">
        <v>275</v>
      </c>
    </row>
    <row r="54" spans="1:23" ht="26" x14ac:dyDescent="0.35">
      <c r="A54" s="3" t="s">
        <v>61</v>
      </c>
      <c r="B54" s="3" t="s">
        <v>146</v>
      </c>
      <c r="C54" s="4" t="s">
        <v>119</v>
      </c>
      <c r="D54" s="3"/>
      <c r="E54" s="3"/>
      <c r="F54" s="7">
        <v>0</v>
      </c>
      <c r="G54" s="7" t="s">
        <v>21</v>
      </c>
      <c r="H54" s="7" t="s">
        <v>131</v>
      </c>
      <c r="I54" s="5" t="s">
        <v>25</v>
      </c>
      <c r="J54" s="5" t="s">
        <v>20</v>
      </c>
      <c r="K54" s="5"/>
      <c r="L54" s="5"/>
      <c r="M54" s="7"/>
      <c r="N54" s="7"/>
      <c r="O54" s="8">
        <f>IF(N54=2,3,0)</f>
        <v>0</v>
      </c>
      <c r="P54" s="8">
        <v>3</v>
      </c>
      <c r="Q54" s="12">
        <f t="shared" si="0"/>
        <v>0</v>
      </c>
      <c r="R54" s="9" t="s">
        <v>200</v>
      </c>
      <c r="S54" s="5">
        <f>SUM(P2:P61)</f>
        <v>124</v>
      </c>
      <c r="T54" s="5">
        <v>200</v>
      </c>
      <c r="U54" s="5">
        <f t="shared" si="1"/>
        <v>4.838709677419355</v>
      </c>
      <c r="V54" s="13" t="s">
        <v>273</v>
      </c>
      <c r="W54" s="13" t="s">
        <v>276</v>
      </c>
    </row>
    <row r="55" spans="1:23" ht="26" x14ac:dyDescent="0.35">
      <c r="A55" s="3" t="s">
        <v>61</v>
      </c>
      <c r="B55" s="3" t="s">
        <v>146</v>
      </c>
      <c r="C55" s="4" t="s">
        <v>120</v>
      </c>
      <c r="D55" s="3"/>
      <c r="E55" s="3"/>
      <c r="F55" s="7">
        <v>0</v>
      </c>
      <c r="G55" s="7" t="s">
        <v>21</v>
      </c>
      <c r="H55" s="7" t="s">
        <v>132</v>
      </c>
      <c r="I55" s="5" t="s">
        <v>25</v>
      </c>
      <c r="J55" s="5" t="s">
        <v>20</v>
      </c>
      <c r="K55" s="5"/>
      <c r="L55" s="5"/>
      <c r="M55" s="7"/>
      <c r="N55" s="7"/>
      <c r="O55" s="8">
        <f>IF(N55=1,3,0)</f>
        <v>0</v>
      </c>
      <c r="P55" s="8">
        <v>2</v>
      </c>
      <c r="Q55" s="12">
        <f t="shared" si="0"/>
        <v>0</v>
      </c>
      <c r="R55" s="9" t="s">
        <v>199</v>
      </c>
      <c r="S55" s="5">
        <f>SUM(P2:P61)</f>
        <v>124</v>
      </c>
      <c r="T55" s="5">
        <v>200</v>
      </c>
      <c r="U55" s="5">
        <f t="shared" si="1"/>
        <v>3.225806451612903</v>
      </c>
      <c r="V55" s="13" t="s">
        <v>273</v>
      </c>
      <c r="W55" s="13" t="s">
        <v>277</v>
      </c>
    </row>
    <row r="56" spans="1:23" ht="26" x14ac:dyDescent="0.35">
      <c r="A56" s="3" t="s">
        <v>61</v>
      </c>
      <c r="B56" s="3" t="s">
        <v>146</v>
      </c>
      <c r="C56" s="4" t="s">
        <v>121</v>
      </c>
      <c r="D56" s="3"/>
      <c r="E56" s="3"/>
      <c r="F56" s="7">
        <v>0</v>
      </c>
      <c r="G56" s="7" t="s">
        <v>21</v>
      </c>
      <c r="H56" s="7" t="s">
        <v>133</v>
      </c>
      <c r="I56" s="5" t="s">
        <v>25</v>
      </c>
      <c r="J56" s="5" t="s">
        <v>20</v>
      </c>
      <c r="K56" s="5"/>
      <c r="L56" s="5"/>
      <c r="M56" s="7"/>
      <c r="N56" s="7"/>
      <c r="O56" s="8">
        <f>IF(N56=1,3,0)</f>
        <v>0</v>
      </c>
      <c r="P56" s="8">
        <v>1</v>
      </c>
      <c r="Q56" s="12">
        <f t="shared" si="0"/>
        <v>0</v>
      </c>
      <c r="R56" s="9" t="s">
        <v>201</v>
      </c>
      <c r="S56" s="5">
        <f>SUM(P2:P61)</f>
        <v>124</v>
      </c>
      <c r="T56" s="5">
        <v>200</v>
      </c>
      <c r="U56" s="5">
        <f t="shared" si="1"/>
        <v>1.6129032258064515</v>
      </c>
      <c r="V56" s="13" t="s">
        <v>273</v>
      </c>
      <c r="W56" s="13" t="s">
        <v>278</v>
      </c>
    </row>
    <row r="57" spans="1:23" ht="39" x14ac:dyDescent="0.35">
      <c r="A57" s="3" t="s">
        <v>61</v>
      </c>
      <c r="B57" s="3" t="s">
        <v>146</v>
      </c>
      <c r="C57" s="4" t="s">
        <v>122</v>
      </c>
      <c r="D57" s="3"/>
      <c r="E57" s="3"/>
      <c r="F57" s="7">
        <v>0</v>
      </c>
      <c r="G57" s="7" t="s">
        <v>21</v>
      </c>
      <c r="H57" s="7" t="s">
        <v>134</v>
      </c>
      <c r="I57" s="5" t="s">
        <v>25</v>
      </c>
      <c r="J57" s="5" t="s">
        <v>20</v>
      </c>
      <c r="K57" s="5"/>
      <c r="L57" s="5"/>
      <c r="M57" s="7"/>
      <c r="N57" s="7"/>
      <c r="O57" s="8">
        <f>IF(N57=1,3,0)</f>
        <v>0</v>
      </c>
      <c r="P57" s="8">
        <v>1</v>
      </c>
      <c r="Q57" s="12">
        <f t="shared" si="0"/>
        <v>0</v>
      </c>
      <c r="R57" s="9" t="s">
        <v>201</v>
      </c>
      <c r="S57" s="5">
        <f>SUM(P2:P61)</f>
        <v>124</v>
      </c>
      <c r="T57" s="5">
        <v>200</v>
      </c>
      <c r="U57" s="5">
        <f t="shared" si="1"/>
        <v>1.6129032258064515</v>
      </c>
      <c r="V57" s="13" t="s">
        <v>269</v>
      </c>
      <c r="W57" s="13" t="s">
        <v>279</v>
      </c>
    </row>
    <row r="58" spans="1:23" ht="26" x14ac:dyDescent="0.35">
      <c r="A58" s="3" t="s">
        <v>61</v>
      </c>
      <c r="B58" s="3" t="s">
        <v>146</v>
      </c>
      <c r="C58" s="4" t="s">
        <v>123</v>
      </c>
      <c r="D58" s="3"/>
      <c r="E58" s="3"/>
      <c r="F58" s="7">
        <v>0</v>
      </c>
      <c r="G58" s="7" t="s">
        <v>21</v>
      </c>
      <c r="H58" s="7" t="s">
        <v>135</v>
      </c>
      <c r="I58" s="5" t="s">
        <v>25</v>
      </c>
      <c r="J58" s="5" t="s">
        <v>20</v>
      </c>
      <c r="K58" s="5"/>
      <c r="L58" s="5"/>
      <c r="M58" s="7"/>
      <c r="N58" s="7"/>
      <c r="O58" s="8">
        <f>IF(N58=1,3,0)</f>
        <v>0</v>
      </c>
      <c r="P58" s="8">
        <v>2</v>
      </c>
      <c r="Q58" s="12">
        <f t="shared" si="0"/>
        <v>0</v>
      </c>
      <c r="R58" s="9" t="s">
        <v>199</v>
      </c>
      <c r="S58" s="5">
        <f>SUM(P2:P61)</f>
        <v>124</v>
      </c>
      <c r="T58" s="5">
        <v>200</v>
      </c>
      <c r="U58" s="5">
        <f t="shared" si="1"/>
        <v>3.225806451612903</v>
      </c>
      <c r="V58" s="13" t="s">
        <v>280</v>
      </c>
      <c r="W58" s="13" t="s">
        <v>281</v>
      </c>
    </row>
    <row r="59" spans="1:23" ht="26" x14ac:dyDescent="0.35">
      <c r="A59" s="3" t="s">
        <v>61</v>
      </c>
      <c r="B59" s="3" t="s">
        <v>146</v>
      </c>
      <c r="C59" s="4" t="s">
        <v>124</v>
      </c>
      <c r="D59" s="3"/>
      <c r="E59" s="3"/>
      <c r="F59" s="7">
        <v>0</v>
      </c>
      <c r="G59" s="7" t="s">
        <v>21</v>
      </c>
      <c r="H59" s="7" t="s">
        <v>136</v>
      </c>
      <c r="I59" s="5" t="s">
        <v>25</v>
      </c>
      <c r="J59" s="5" t="s">
        <v>20</v>
      </c>
      <c r="K59" s="5"/>
      <c r="L59" s="5"/>
      <c r="M59" s="7"/>
      <c r="N59" s="7"/>
      <c r="O59" s="8">
        <f>IF(N59=1,3,0)</f>
        <v>0</v>
      </c>
      <c r="P59" s="8">
        <v>1</v>
      </c>
      <c r="Q59" s="12">
        <f t="shared" si="0"/>
        <v>0</v>
      </c>
      <c r="R59" s="9" t="s">
        <v>201</v>
      </c>
      <c r="S59" s="5">
        <f>SUM(P2:P61)</f>
        <v>124</v>
      </c>
      <c r="T59" s="5">
        <v>200</v>
      </c>
      <c r="U59" s="5">
        <f t="shared" si="1"/>
        <v>1.6129032258064515</v>
      </c>
      <c r="V59" s="13" t="s">
        <v>282</v>
      </c>
      <c r="W59" s="13" t="s">
        <v>283</v>
      </c>
    </row>
    <row r="60" spans="1:23" ht="26" x14ac:dyDescent="0.35">
      <c r="A60" s="3" t="s">
        <v>61</v>
      </c>
      <c r="B60" s="3" t="s">
        <v>146</v>
      </c>
      <c r="C60" s="4" t="s">
        <v>125</v>
      </c>
      <c r="D60" s="3"/>
      <c r="E60" s="3" t="s">
        <v>124</v>
      </c>
      <c r="F60" s="7">
        <v>1</v>
      </c>
      <c r="G60" s="7" t="s">
        <v>21</v>
      </c>
      <c r="H60" s="7" t="s">
        <v>137</v>
      </c>
      <c r="I60" s="5" t="s">
        <v>44</v>
      </c>
      <c r="J60" s="5" t="s">
        <v>45</v>
      </c>
      <c r="K60" s="5" t="s">
        <v>46</v>
      </c>
      <c r="L60" s="5" t="s">
        <v>47</v>
      </c>
      <c r="M60" s="7"/>
      <c r="N60" s="7"/>
      <c r="O60" s="8">
        <f>IF(N60=1,3,IF(N60=2,2,0))</f>
        <v>0</v>
      </c>
      <c r="P60" s="8">
        <v>3</v>
      </c>
      <c r="Q60" s="12">
        <f t="shared" si="0"/>
        <v>0</v>
      </c>
      <c r="R60" s="9" t="s">
        <v>200</v>
      </c>
      <c r="S60" s="5">
        <f>SUM(P2:P61)</f>
        <v>124</v>
      </c>
      <c r="T60" s="5">
        <v>200</v>
      </c>
      <c r="U60" s="5">
        <f t="shared" si="1"/>
        <v>4.838709677419355</v>
      </c>
      <c r="V60" s="13" t="s">
        <v>283</v>
      </c>
      <c r="W60" s="13" t="s">
        <v>284</v>
      </c>
    </row>
    <row r="61" spans="1:23" ht="39" x14ac:dyDescent="0.35">
      <c r="A61" s="3" t="s">
        <v>61</v>
      </c>
      <c r="B61" s="3" t="s">
        <v>146</v>
      </c>
      <c r="C61" s="4" t="s">
        <v>126</v>
      </c>
      <c r="D61" s="3"/>
      <c r="E61" s="3"/>
      <c r="F61" s="7">
        <v>0</v>
      </c>
      <c r="G61" s="7" t="s">
        <v>21</v>
      </c>
      <c r="H61" s="7" t="s">
        <v>138</v>
      </c>
      <c r="I61" s="5" t="s">
        <v>44</v>
      </c>
      <c r="J61" s="5" t="s">
        <v>45</v>
      </c>
      <c r="K61" s="5" t="s">
        <v>46</v>
      </c>
      <c r="L61" s="5" t="s">
        <v>47</v>
      </c>
      <c r="M61" s="7"/>
      <c r="N61" s="7"/>
      <c r="O61" s="8">
        <f>IF(N61=1,3,IF(N61=2,2,0))</f>
        <v>0</v>
      </c>
      <c r="P61" s="8">
        <v>2</v>
      </c>
      <c r="Q61" s="12">
        <f t="shared" si="0"/>
        <v>0</v>
      </c>
      <c r="R61" s="9" t="s">
        <v>199</v>
      </c>
      <c r="S61" s="5">
        <f>SUM(P2:P61)</f>
        <v>124</v>
      </c>
      <c r="T61" s="5">
        <v>200</v>
      </c>
      <c r="U61" s="5">
        <f t="shared" si="1"/>
        <v>3.225806451612903</v>
      </c>
      <c r="V61" s="13" t="s">
        <v>282</v>
      </c>
      <c r="W61" s="13" t="s">
        <v>285</v>
      </c>
    </row>
    <row r="62" spans="1:23" x14ac:dyDescent="0.35">
      <c r="P62">
        <f>SUM(P2:P61)</f>
        <v>124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SAFETY &amp; ENVIRONMENT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2025-10-06T08:21:34Z</dcterms:modified>
</cp:coreProperties>
</file>