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nny\Minebrat\Projects\EPL\Final EPL Excel\"/>
    </mc:Choice>
  </mc:AlternateContent>
  <xr:revisionPtr revIDLastSave="0" documentId="13_ncr:1_{C97A132C-D583-4B2A-B462-42F9A18AE2C1}" xr6:coauthVersionLast="47" xr6:coauthVersionMax="47" xr10:uidLastSave="{00000000-0000-0000-0000-000000000000}"/>
  <bookViews>
    <workbookView xWindow="-108" yWindow="-108" windowWidth="23256" windowHeight="12456" xr2:uid="{47C8E08D-72EC-CC45-BEEC-CDEF9A77C1F7}"/>
  </bookViews>
  <sheets>
    <sheet name="Sales, C&amp;I &amp; Supply Chain" sheetId="4" r:id="rId1"/>
  </sheets>
  <definedNames>
    <definedName name="_xlnm._FilterDatabase" localSheetId="0" hidden="1">'Sales, C&amp;I &amp; Supply Chain'!$G$1:$G$134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Q10" i="4"/>
  <c r="Q15" i="4"/>
  <c r="Q18" i="4"/>
  <c r="Q21" i="4"/>
  <c r="Q22" i="4"/>
  <c r="Q24" i="4"/>
  <c r="Q27" i="4"/>
  <c r="Q30" i="4"/>
  <c r="Q31" i="4"/>
  <c r="Q33" i="4"/>
  <c r="Q34" i="4"/>
  <c r="Q36" i="4"/>
  <c r="Q39" i="4"/>
  <c r="Q42" i="4"/>
  <c r="Q43" i="4"/>
  <c r="Q45" i="4"/>
  <c r="Q46" i="4"/>
  <c r="Q48" i="4"/>
  <c r="Q51" i="4"/>
  <c r="Q55" i="4"/>
  <c r="Q56" i="4"/>
  <c r="Q58" i="4"/>
  <c r="Q59" i="4"/>
  <c r="Q61" i="4"/>
  <c r="Q64" i="4"/>
  <c r="Q67" i="4"/>
  <c r="Q69" i="4"/>
  <c r="Q71" i="4"/>
  <c r="Q72" i="4"/>
  <c r="O68" i="4"/>
  <c r="O54" i="4"/>
  <c r="O72" i="4"/>
  <c r="O71" i="4"/>
  <c r="O70" i="4"/>
  <c r="Q70" i="4" s="1"/>
  <c r="O69" i="4"/>
  <c r="O67" i="4"/>
  <c r="O66" i="4"/>
  <c r="Q66" i="4" s="1"/>
  <c r="O65" i="4"/>
  <c r="Q65" i="4" s="1"/>
  <c r="O64" i="4"/>
  <c r="O63" i="4"/>
  <c r="Q63" i="4" s="1"/>
  <c r="O62" i="4"/>
  <c r="Q62" i="4" s="1"/>
  <c r="O61" i="4"/>
  <c r="O60" i="4"/>
  <c r="Q60" i="4" s="1"/>
  <c r="O59" i="4"/>
  <c r="O58" i="4"/>
  <c r="O57" i="4"/>
  <c r="Q57" i="4" s="1"/>
  <c r="O56" i="4"/>
  <c r="O55" i="4"/>
  <c r="O53" i="4"/>
  <c r="Q53" i="4" s="1"/>
  <c r="O52" i="4"/>
  <c r="Q52" i="4" s="1"/>
  <c r="O51" i="4"/>
  <c r="O50" i="4"/>
  <c r="Q50" i="4" s="1"/>
  <c r="O49" i="4"/>
  <c r="Q49" i="4" s="1"/>
  <c r="O48" i="4"/>
  <c r="O47" i="4"/>
  <c r="Q47" i="4" s="1"/>
  <c r="O46" i="4"/>
  <c r="O45" i="4"/>
  <c r="O44" i="4"/>
  <c r="Q44" i="4" s="1"/>
  <c r="O43" i="4"/>
  <c r="O42" i="4"/>
  <c r="O41" i="4"/>
  <c r="Q41" i="4" s="1"/>
  <c r="O40" i="4"/>
  <c r="Q40" i="4" s="1"/>
  <c r="O39" i="4"/>
  <c r="O38" i="4"/>
  <c r="Q38" i="4" s="1"/>
  <c r="O37" i="4"/>
  <c r="Q37" i="4" s="1"/>
  <c r="O36" i="4"/>
  <c r="O35" i="4"/>
  <c r="Q35" i="4" s="1"/>
  <c r="O34" i="4"/>
  <c r="O33" i="4"/>
  <c r="O32" i="4"/>
  <c r="Q32" i="4" s="1"/>
  <c r="O31" i="4"/>
  <c r="O30" i="4"/>
  <c r="O29" i="4"/>
  <c r="Q29" i="4" s="1"/>
  <c r="O28" i="4"/>
  <c r="Q28" i="4" s="1"/>
  <c r="O27" i="4"/>
  <c r="O26" i="4"/>
  <c r="Q26" i="4" s="1"/>
  <c r="O25" i="4"/>
  <c r="Q25" i="4" s="1"/>
  <c r="O24" i="4"/>
  <c r="O23" i="4"/>
  <c r="Q23" i="4" s="1"/>
  <c r="O22" i="4"/>
  <c r="O21" i="4"/>
  <c r="O20" i="4"/>
  <c r="Q20" i="4" s="1"/>
  <c r="O19" i="4"/>
  <c r="Q19" i="4" s="1"/>
  <c r="O18" i="4"/>
  <c r="O17" i="4"/>
  <c r="Q17" i="4" s="1"/>
  <c r="O16" i="4"/>
  <c r="Q16" i="4" s="1"/>
  <c r="O15" i="4"/>
  <c r="O2" i="4"/>
  <c r="Q2" i="4" s="1"/>
  <c r="O14" i="4"/>
  <c r="Q14" i="4" s="1"/>
  <c r="O13" i="4"/>
  <c r="Q13" i="4" s="1"/>
  <c r="O12" i="4"/>
  <c r="Q12" i="4" s="1"/>
  <c r="O11" i="4"/>
  <c r="Q11" i="4" s="1"/>
  <c r="O10" i="4"/>
  <c r="O9" i="4"/>
  <c r="Q9" i="4" s="1"/>
  <c r="O8" i="4"/>
  <c r="Q8" i="4" s="1"/>
  <c r="O7" i="4"/>
  <c r="O6" i="4"/>
  <c r="Q6" i="4" s="1"/>
  <c r="O5" i="4"/>
  <c r="Q5" i="4" s="1"/>
  <c r="O4" i="4"/>
  <c r="Q4" i="4" s="1"/>
  <c r="O3" i="4"/>
  <c r="Q3" i="4" s="1"/>
  <c r="U72" i="4"/>
  <c r="U71" i="4"/>
  <c r="U70" i="4"/>
  <c r="U69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U2" i="4"/>
</calcChain>
</file>

<file path=xl/sharedStrings.xml><?xml version="1.0" encoding="utf-8"?>
<sst xmlns="http://schemas.openxmlformats.org/spreadsheetml/2006/main" count="636" uniqueCount="225">
  <si>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</si>
  <si>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</si>
  <si>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</si>
  <si>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</si>
  <si>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</si>
  <si>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</si>
  <si>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</si>
  <si>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</si>
  <si>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</si>
  <si>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</si>
  <si>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</si>
  <si>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</si>
  <si>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</si>
  <si>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</si>
  <si>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</si>
  <si>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</si>
  <si>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</si>
  <si>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</si>
  <si>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</si>
  <si>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</si>
  <si>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</si>
  <si>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</si>
  <si>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&gt;90</t>
  </si>
  <si>
    <t>YES</t>
  </si>
  <si>
    <t>UH</t>
  </si>
  <si>
    <t>PLH</t>
  </si>
  <si>
    <t>PRH</t>
  </si>
  <si>
    <t>&gt;80</t>
  </si>
  <si>
    <t>&lt;7</t>
  </si>
  <si>
    <t>&gt;70</t>
  </si>
  <si>
    <t>&lt;30%</t>
  </si>
  <si>
    <t>&lt;70%</t>
  </si>
  <si>
    <t>&gt;70%</t>
  </si>
  <si>
    <t>Yrly</t>
  </si>
  <si>
    <t>QH</t>
  </si>
  <si>
    <t>Qrtly</t>
  </si>
  <si>
    <t>&lt;5</t>
  </si>
  <si>
    <t>&lt;10</t>
  </si>
  <si>
    <t>&lt;30</t>
  </si>
  <si>
    <t>&gt;10</t>
  </si>
  <si>
    <t>&gt;=30</t>
  </si>
  <si>
    <t>&gt;90%</t>
  </si>
  <si>
    <t>&gt;30%</t>
  </si>
  <si>
    <t>Others</t>
  </si>
  <si>
    <t>Partial</t>
  </si>
  <si>
    <t>&gt;80%</t>
  </si>
  <si>
    <t>Never</t>
  </si>
  <si>
    <t>H Yrly</t>
  </si>
  <si>
    <t>&lt;15</t>
  </si>
  <si>
    <t>&lt;60%</t>
  </si>
  <si>
    <t>S&amp;M1</t>
  </si>
  <si>
    <t>S&amp;M1.1</t>
  </si>
  <si>
    <t>S&amp;M1.2</t>
  </si>
  <si>
    <t>S&amp;M1.3</t>
  </si>
  <si>
    <t>S&amp;M2</t>
  </si>
  <si>
    <t>S&amp;M2.1</t>
  </si>
  <si>
    <t>S&amp;M2.2</t>
  </si>
  <si>
    <t>S&amp;M2.3</t>
  </si>
  <si>
    <t>S&amp;M2.4</t>
  </si>
  <si>
    <t>S&amp;M2.5</t>
  </si>
  <si>
    <t>S&amp;M3.1</t>
  </si>
  <si>
    <t>S&amp;M3.2</t>
  </si>
  <si>
    <t>S&amp;M3.3</t>
  </si>
  <si>
    <t>SALES &amp; MARKETING</t>
  </si>
  <si>
    <t>Sales, C&amp;I &amp; Supply Chain</t>
  </si>
  <si>
    <t>S&amp;M3</t>
  </si>
  <si>
    <t>S&amp;M4</t>
  </si>
  <si>
    <t>S&amp;M5</t>
  </si>
  <si>
    <t>S&amp;M6</t>
  </si>
  <si>
    <t>&gt;60%</t>
  </si>
  <si>
    <t>&gt;40%</t>
  </si>
  <si>
    <t>&lt;40%</t>
  </si>
  <si>
    <t>Do you follow a specification finalisation sheet (before new item is introduced)?</t>
  </si>
  <si>
    <t>Does the specification sheet reviewed by a person other than the intiator before it is put into the system ?</t>
  </si>
  <si>
    <t>Does the spectification sheet uploaded on the on-line system is verified before release to planning?</t>
  </si>
  <si>
    <t>Do you have a process for Marketing &amp; Business Development?</t>
  </si>
  <si>
    <t>Do you record the requirements (application, structure, capacity etc.) ?</t>
  </si>
  <si>
    <t>Does your requirements undergo a review by a technical team for analysis &amp; decision ?</t>
  </si>
  <si>
    <t>Do you capture the potential business volume/ cost per 1000 tubes for estimate purposes ?</t>
  </si>
  <si>
    <t>Do you monitor the conversion of potential business opportunities into actual orders?</t>
  </si>
  <si>
    <t>What is the volume of converted orders in the last 6 months?</t>
  </si>
  <si>
    <t>Do you have a log of customer complaints for last 6 months?</t>
  </si>
  <si>
    <t>What is the status of closure of customer complaintes in last 6 months ?</t>
  </si>
  <si>
    <t>How much % of your major customers have signed Technical Protocols / Specifications ?</t>
  </si>
  <si>
    <t>CUSTOMER ENGAGEMENT PROGRAMMES (CEP)</t>
  </si>
  <si>
    <t>CEP4.1</t>
  </si>
  <si>
    <t xml:space="preserve">CEP4.2 </t>
  </si>
  <si>
    <t xml:space="preserve">CEP4.3 </t>
  </si>
  <si>
    <t xml:space="preserve">CEP4.4 </t>
  </si>
  <si>
    <t xml:space="preserve">CEP4.5 </t>
  </si>
  <si>
    <t xml:space="preserve">CEP4.6 </t>
  </si>
  <si>
    <t>CEP4.7</t>
  </si>
  <si>
    <t xml:space="preserve">CEP4.8 </t>
  </si>
  <si>
    <t xml:space="preserve">CEP4.9 </t>
  </si>
  <si>
    <t xml:space="preserve">CEP4.10 </t>
  </si>
  <si>
    <t>CEP4.11</t>
  </si>
  <si>
    <t>Do you have a process for Customer Enegagement Programme</t>
  </si>
  <si>
    <t>Do you have a calender for CEP sessions for next 6 months?</t>
  </si>
  <si>
    <t>Do you conduct the CEP with cross-fuctional teams on EP &amp; Customer side?</t>
  </si>
  <si>
    <t>Do you mutally agree on the product specifications during the sessions?</t>
  </si>
  <si>
    <t>Do you record the open points at the end of each CEP Session with the customer?</t>
  </si>
  <si>
    <t>Do you maintain the records of CEPs conducted?</t>
  </si>
  <si>
    <t>What % of the open points are closed in the next consecutive CEP with a same customer?</t>
  </si>
  <si>
    <t>Do you conduct an customer satisfaction survey with top customers?</t>
  </si>
  <si>
    <t>Do you analyse the C-SAT data?</t>
  </si>
  <si>
    <t>Do you rank the data and finalise actions?</t>
  </si>
  <si>
    <t>Do you have evidence of implementing actions?</t>
  </si>
  <si>
    <t>Order Management system.</t>
  </si>
  <si>
    <t>OM5.1</t>
  </si>
  <si>
    <t>OM5.2</t>
  </si>
  <si>
    <t>OM5.3</t>
  </si>
  <si>
    <t>OM5.4</t>
  </si>
  <si>
    <t>OM5.5</t>
  </si>
  <si>
    <t>OM5.6</t>
  </si>
  <si>
    <t>OM5.7</t>
  </si>
  <si>
    <t>OM5.8</t>
  </si>
  <si>
    <t>OM5.9</t>
  </si>
  <si>
    <t>OM5.10</t>
  </si>
  <si>
    <t>Are you aware of the policy on order management system</t>
  </si>
  <si>
    <t>What is your lead time for delivery     (days)</t>
  </si>
  <si>
    <t>Do you have any guidelines on delivery commitment?</t>
  </si>
  <si>
    <t>Do you have a system of measuring delivery performance for every order ?</t>
  </si>
  <si>
    <t>Do you have monthly review for such performance ?</t>
  </si>
  <si>
    <t>Is sales head involved in such reviews ?</t>
  </si>
  <si>
    <t>Do you keep track of Average Sales Price (ASP) maintenance &amp; improvement ?</t>
  </si>
  <si>
    <t>Do you keep track of budget Vs actual for sales volume ?</t>
  </si>
  <si>
    <t>Do you keep track of budget Vs actual for sales price ?</t>
  </si>
  <si>
    <t>Do you keep track of payments overdue ?</t>
  </si>
  <si>
    <t>RUSH ORDERS</t>
  </si>
  <si>
    <t>How many rush order were processed in last 6 month</t>
  </si>
  <si>
    <t>Do you have systems to handle rush orders ?</t>
  </si>
  <si>
    <t>Do you have systems to report the frequency of rush orders to your next level ?</t>
  </si>
  <si>
    <t>Do you have a system of communicating delivery delays to the customer ?</t>
  </si>
  <si>
    <t>In the last six months how many such delays have happened ?</t>
  </si>
  <si>
    <t>OM5.11.1</t>
  </si>
  <si>
    <t>OM5.11.2</t>
  </si>
  <si>
    <t>OM5.11.3</t>
  </si>
  <si>
    <t>OM5.11.5</t>
  </si>
  <si>
    <t>OM5.11.6</t>
  </si>
  <si>
    <t>FORECASTING</t>
  </si>
  <si>
    <t>FC6.1</t>
  </si>
  <si>
    <t>FC6.2</t>
  </si>
  <si>
    <t>FC6.3</t>
  </si>
  <si>
    <t>FC6.4</t>
  </si>
  <si>
    <t>FC6.5</t>
  </si>
  <si>
    <t>Do you have forecasting system?</t>
  </si>
  <si>
    <t>Who does the forecasting?</t>
  </si>
  <si>
    <t>How frequently the forecast is reviewed ?</t>
  </si>
  <si>
    <t>What is Past accuracy level of forecasting?</t>
  </si>
  <si>
    <t xml:space="preserve">Have the differences of forecasting from actuals been actioned ? </t>
  </si>
  <si>
    <t>MKTG</t>
  </si>
  <si>
    <t>Hyly</t>
  </si>
  <si>
    <t>Monthly</t>
  </si>
  <si>
    <t>&lt;=70</t>
  </si>
  <si>
    <t>Completely</t>
  </si>
  <si>
    <t>Not Aware</t>
  </si>
  <si>
    <t>CREATIVITY &amp; INNOVATION PROCESS</t>
  </si>
  <si>
    <t>C&amp;I6.1</t>
  </si>
  <si>
    <t>C&amp;I6.1.1</t>
  </si>
  <si>
    <t>C&amp;I6.1.2</t>
  </si>
  <si>
    <t>C&amp;I6.1.3</t>
  </si>
  <si>
    <t>C&amp;I6.1.4</t>
  </si>
  <si>
    <t>C&amp;I6.1.5</t>
  </si>
  <si>
    <t>C&amp;I6.1.6</t>
  </si>
  <si>
    <t>C&amp;I6.1.7</t>
  </si>
  <si>
    <t>C&amp;I7.1</t>
  </si>
  <si>
    <t>C&amp;I7.1.1</t>
  </si>
  <si>
    <t>C&amp;I7.1.2</t>
  </si>
  <si>
    <t>C&amp;I7.1.3</t>
  </si>
  <si>
    <t>C&amp;I7.1.4</t>
  </si>
  <si>
    <t>C&amp;I7.1.5</t>
  </si>
  <si>
    <t>New item introduction/ usage in Shopfloor</t>
  </si>
  <si>
    <t>Do you follow stage gate process for new product requirements ( Laminates / film, new polymers, new ink etc.)</t>
  </si>
  <si>
    <t>Do you have project folders for all new projects?</t>
  </si>
  <si>
    <t>Do you have a cross functional team to discuss &amp; review the new project requirements?</t>
  </si>
  <si>
    <t>Do you have current status of new projects Stage Gate wise?</t>
  </si>
  <si>
    <t>Does your new project folders also have financial analysis?</t>
  </si>
  <si>
    <t>Do you charge the development costs to your customers?</t>
  </si>
  <si>
    <t>Do you have Change Intimation Formats issued for communication to Units on material changes?</t>
  </si>
  <si>
    <t>Have you formally commnucated the product &amp; process specifiction to MFG ?</t>
  </si>
  <si>
    <t>Have all the new structures, polymers, inks etc which have been newly introduced been taken through stage-gate process ?  Have all the new introductions supported with CIF ?</t>
  </si>
  <si>
    <t>Who will review and approve trial reports?</t>
  </si>
  <si>
    <t>Whit is the timeline to communicate trial feed back of new trial results to C&amp;I &amp; project owner?</t>
  </si>
  <si>
    <t>Do you use trial run inputs during commercial launch of products?</t>
  </si>
  <si>
    <t>Is there a formal communication method with in the unit personnel to update CIF &amp; SRD received ?</t>
  </si>
  <si>
    <t>ENGH</t>
  </si>
  <si>
    <t>1 day</t>
  </si>
  <si>
    <t>2 day</t>
  </si>
  <si>
    <t>5 day</t>
  </si>
  <si>
    <t>7 day</t>
  </si>
  <si>
    <t>CAPACITY PLANNING</t>
  </si>
  <si>
    <t>SC3.1</t>
  </si>
  <si>
    <t>SC3.2</t>
  </si>
  <si>
    <t>SC3.3</t>
  </si>
  <si>
    <t>Is there any system of capacity planning?</t>
  </si>
  <si>
    <t>At the plant level who have the action planning review records of capacity reviewes ?</t>
  </si>
  <si>
    <t>Are there any review plans of past capicty not meeting / exceeding ?</t>
  </si>
  <si>
    <t>PROCUREMENT</t>
  </si>
  <si>
    <t>SC4.1</t>
  </si>
  <si>
    <t>SC4.2</t>
  </si>
  <si>
    <t>SC4.3</t>
  </si>
  <si>
    <t>SC4.4</t>
  </si>
  <si>
    <t>SC4.5</t>
  </si>
  <si>
    <t>SC4.6</t>
  </si>
  <si>
    <t>SC4.7</t>
  </si>
  <si>
    <t>SC4.8</t>
  </si>
  <si>
    <t>SC4.9</t>
  </si>
  <si>
    <t>SC4.10</t>
  </si>
  <si>
    <t>Do you purchase materials after revieweing the lowest quotes from different suppliers ?</t>
  </si>
  <si>
    <t>Do you have a system in place to release purchase order, only on approved suppliers?</t>
  </si>
  <si>
    <t>Who is responsible for vendor selection?</t>
  </si>
  <si>
    <t>How frequently do you communicate vendor rating to suppliers ?</t>
  </si>
  <si>
    <t>Do you take any steps for cost reduction in procurement process ?</t>
  </si>
  <si>
    <t>Do you have the analysis for</t>
  </si>
  <si>
    <t>Actual delivery quanities Vs Budget</t>
  </si>
  <si>
    <t>Monthly Closing stock Vs Budget</t>
  </si>
  <si>
    <t>Do you have records of supplier agreements ?</t>
  </si>
  <si>
    <t>Do you have updated price formula charts available</t>
  </si>
  <si>
    <t>PR</t>
  </si>
  <si>
    <t>PURH</t>
  </si>
  <si>
    <t>OTHERs</t>
  </si>
  <si>
    <t>LABEL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</si>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</sst>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0" fontId="0" fillId="0" borderId="1" xfId="0" applyBorder="1"/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6B23-6ABE-409C-96B6-0E5EF5360C16}">
  <dimension ref="A1:U72"/>
  <sheetViews>
    <sheetView tabSelected="1" topLeftCell="F29" zoomScale="85" zoomScaleNormal="85" workbookViewId="0">
      <selection activeCell="N68" sqref="N68"/>
    </sheetView>
  </sheetViews>
  <sheetFormatPr defaultColWidth="8.69921875" defaultRowHeight="15.6" x14ac:dyDescent="0.3"/>
  <cols>
    <col min="1" max="1" width="22.69921875" bestFit="1" customWidth="1"/>
    <col min="2" max="2" width="41.19921875" bestFit="1" customWidth="1"/>
    <col min="3" max="3" width="8" bestFit="1" customWidth="1"/>
    <col min="4" max="4" width="12.19921875" bestFit="1" customWidth="1"/>
    <col min="5" max="5" width="16.5" bestFit="1" customWidth="1"/>
    <col min="6" max="6" width="20.19921875" customWidth="1"/>
    <col min="7" max="7" width="11.19921875" bestFit="1" customWidth="1"/>
    <col min="8" max="8" width="44.69921875" customWidth="1"/>
    <col min="9" max="13" width="15" bestFit="1" customWidth="1"/>
    <col min="14" max="14" width="8.69921875" bestFit="1" customWidth="1"/>
    <col min="15" max="15" width="7.5" style="1" bestFit="1" customWidth="1"/>
    <col min="16" max="16" width="9.69921875" style="1" bestFit="1" customWidth="1"/>
    <col min="17" max="17" width="5.19921875" style="1" bestFit="1" customWidth="1"/>
    <col min="18" max="18" width="9.5" style="1" bestFit="1" customWidth="1"/>
    <col min="19" max="19" width="14.19921875" style="1" bestFit="1" customWidth="1"/>
    <col min="20" max="20" width="9.69921875" style="1" bestFit="1" customWidth="1"/>
    <col min="21" max="21" width="11.8984375" style="1" bestFit="1" customWidth="1"/>
  </cols>
  <sheetData>
    <row r="1" spans="1:21" s="1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220</v>
      </c>
    </row>
    <row r="2" spans="1:21" ht="31.2" customHeight="1" x14ac:dyDescent="0.3">
      <c r="A2" s="6" t="s">
        <v>64</v>
      </c>
      <c r="B2" s="6" t="s">
        <v>63</v>
      </c>
      <c r="C2" s="7" t="s">
        <v>50</v>
      </c>
      <c r="D2" s="6"/>
      <c r="E2" s="6"/>
      <c r="F2" s="6">
        <v>0</v>
      </c>
      <c r="G2" s="4" t="s">
        <v>21</v>
      </c>
      <c r="H2" s="5" t="s">
        <v>72</v>
      </c>
      <c r="I2" s="6" t="s">
        <v>23</v>
      </c>
      <c r="J2" s="6" t="s">
        <v>20</v>
      </c>
      <c r="K2" s="6"/>
      <c r="L2" s="6"/>
      <c r="M2" s="6"/>
      <c r="N2" s="6">
        <v>1</v>
      </c>
      <c r="O2" s="10">
        <f>IF(N2=1,3,0)</f>
        <v>3</v>
      </c>
      <c r="P2" s="10">
        <v>2</v>
      </c>
      <c r="Q2" s="11">
        <f>O2*P2/(3*S2)*T2</f>
        <v>2.8985507246376812</v>
      </c>
      <c r="R2" s="10" t="s">
        <v>222</v>
      </c>
      <c r="S2" s="2">
        <v>138</v>
      </c>
      <c r="T2" s="2">
        <v>200</v>
      </c>
      <c r="U2" s="2">
        <f>3*P2/(3*S2)*T2</f>
        <v>2.8985507246376812</v>
      </c>
    </row>
    <row r="3" spans="1:21" ht="31.2" x14ac:dyDescent="0.3">
      <c r="A3" s="6" t="s">
        <v>64</v>
      </c>
      <c r="B3" s="6" t="s">
        <v>63</v>
      </c>
      <c r="C3" s="8" t="s">
        <v>51</v>
      </c>
      <c r="D3" s="6"/>
      <c r="E3" s="6" t="s">
        <v>50</v>
      </c>
      <c r="F3" s="6">
        <v>1</v>
      </c>
      <c r="G3" s="4" t="s">
        <v>21</v>
      </c>
      <c r="H3" s="5" t="s">
        <v>72</v>
      </c>
      <c r="I3" s="6" t="s">
        <v>23</v>
      </c>
      <c r="J3" s="6" t="s">
        <v>20</v>
      </c>
      <c r="K3" s="6"/>
      <c r="L3" s="6"/>
      <c r="M3" s="6"/>
      <c r="N3" s="6">
        <v>1</v>
      </c>
      <c r="O3" s="10">
        <f>IF($E$8=2,0,IF(N3=1,3,0))</f>
        <v>3</v>
      </c>
      <c r="P3" s="10">
        <v>2</v>
      </c>
      <c r="Q3" s="11">
        <f t="shared" ref="Q3:Q66" si="0">O3*P3/(3*S3)*T3</f>
        <v>2.8985507246376812</v>
      </c>
      <c r="R3" s="10" t="s">
        <v>222</v>
      </c>
      <c r="S3" s="2">
        <v>138</v>
      </c>
      <c r="T3" s="2">
        <v>200</v>
      </c>
      <c r="U3" s="2">
        <f t="shared" ref="U3:U66" si="1">3*P3/(3*S3)*T3</f>
        <v>2.8985507246376812</v>
      </c>
    </row>
    <row r="4" spans="1:21" ht="46.8" x14ac:dyDescent="0.3">
      <c r="A4" s="6" t="s">
        <v>64</v>
      </c>
      <c r="B4" s="6" t="s">
        <v>63</v>
      </c>
      <c r="C4" s="8" t="s">
        <v>52</v>
      </c>
      <c r="D4" s="6"/>
      <c r="E4" s="6" t="s">
        <v>54</v>
      </c>
      <c r="F4" s="6">
        <v>1</v>
      </c>
      <c r="G4" s="4" t="s">
        <v>21</v>
      </c>
      <c r="H4" s="5" t="s">
        <v>73</v>
      </c>
      <c r="I4" s="6" t="s">
        <v>23</v>
      </c>
      <c r="J4" s="6" t="s">
        <v>20</v>
      </c>
      <c r="K4" s="6"/>
      <c r="L4" s="6"/>
      <c r="M4" s="6"/>
      <c r="N4" s="6">
        <v>1</v>
      </c>
      <c r="O4" s="10">
        <f>IF($E$8=2,0,IF(N4=1,3,0))</f>
        <v>3</v>
      </c>
      <c r="P4" s="10">
        <v>2</v>
      </c>
      <c r="Q4" s="11">
        <f t="shared" si="0"/>
        <v>2.8985507246376812</v>
      </c>
      <c r="R4" s="10" t="s">
        <v>222</v>
      </c>
      <c r="S4" s="2">
        <v>138</v>
      </c>
      <c r="T4" s="2">
        <v>200</v>
      </c>
      <c r="U4" s="2">
        <f t="shared" si="1"/>
        <v>2.8985507246376812</v>
      </c>
    </row>
    <row r="5" spans="1:21" ht="31.2" x14ac:dyDescent="0.3">
      <c r="A5" s="6" t="s">
        <v>64</v>
      </c>
      <c r="B5" s="6" t="s">
        <v>63</v>
      </c>
      <c r="C5" s="8" t="s">
        <v>53</v>
      </c>
      <c r="D5" s="6"/>
      <c r="E5" s="6" t="s">
        <v>65</v>
      </c>
      <c r="F5" s="6">
        <v>1</v>
      </c>
      <c r="G5" s="4" t="s">
        <v>21</v>
      </c>
      <c r="H5" s="5" t="s">
        <v>74</v>
      </c>
      <c r="I5" s="6" t="s">
        <v>23</v>
      </c>
      <c r="J5" s="6" t="s">
        <v>20</v>
      </c>
      <c r="K5" s="6"/>
      <c r="L5" s="6"/>
      <c r="M5" s="6"/>
      <c r="N5" s="6">
        <v>1</v>
      </c>
      <c r="O5" s="10">
        <f>IF($E$8=2,0,IF(N5=1,3,0))</f>
        <v>3</v>
      </c>
      <c r="P5" s="10">
        <v>2</v>
      </c>
      <c r="Q5" s="11">
        <f t="shared" si="0"/>
        <v>2.8985507246376812</v>
      </c>
      <c r="R5" s="10" t="s">
        <v>222</v>
      </c>
      <c r="S5" s="2">
        <v>138</v>
      </c>
      <c r="T5" s="2">
        <v>200</v>
      </c>
      <c r="U5" s="2">
        <f t="shared" si="1"/>
        <v>2.8985507246376812</v>
      </c>
    </row>
    <row r="6" spans="1:21" ht="31.2" x14ac:dyDescent="0.3">
      <c r="A6" s="6" t="s">
        <v>64</v>
      </c>
      <c r="B6" s="6" t="s">
        <v>63</v>
      </c>
      <c r="C6" s="8" t="s">
        <v>54</v>
      </c>
      <c r="D6" s="6"/>
      <c r="E6" s="6"/>
      <c r="F6" s="6">
        <v>0</v>
      </c>
      <c r="G6" s="4" t="s">
        <v>21</v>
      </c>
      <c r="H6" s="5" t="s">
        <v>75</v>
      </c>
      <c r="I6" s="6"/>
      <c r="J6" s="6" t="s">
        <v>20</v>
      </c>
      <c r="K6" s="6"/>
      <c r="L6" s="6"/>
      <c r="M6" s="6"/>
      <c r="N6" s="6">
        <v>1</v>
      </c>
      <c r="O6" s="10">
        <f>IF(N6=1,3,0)</f>
        <v>3</v>
      </c>
      <c r="P6" s="10">
        <v>1</v>
      </c>
      <c r="Q6" s="11">
        <f t="shared" si="0"/>
        <v>1.4492753623188406</v>
      </c>
      <c r="R6" s="10" t="s">
        <v>223</v>
      </c>
      <c r="S6" s="2">
        <v>138</v>
      </c>
      <c r="T6" s="2">
        <v>200</v>
      </c>
      <c r="U6" s="2">
        <f t="shared" si="1"/>
        <v>1.4492753623188406</v>
      </c>
    </row>
    <row r="7" spans="1:21" ht="31.2" x14ac:dyDescent="0.3">
      <c r="A7" s="6" t="s">
        <v>64</v>
      </c>
      <c r="B7" s="6" t="s">
        <v>63</v>
      </c>
      <c r="C7" s="8" t="s">
        <v>55</v>
      </c>
      <c r="D7" s="6"/>
      <c r="E7" s="6" t="s">
        <v>54</v>
      </c>
      <c r="F7" s="6">
        <v>1</v>
      </c>
      <c r="G7" s="4" t="s">
        <v>21</v>
      </c>
      <c r="H7" s="5" t="s">
        <v>76</v>
      </c>
      <c r="I7" s="6" t="s">
        <v>23</v>
      </c>
      <c r="J7" s="6" t="s">
        <v>20</v>
      </c>
      <c r="K7" s="6"/>
      <c r="L7" s="6"/>
      <c r="M7" s="6"/>
      <c r="N7" s="6">
        <v>1</v>
      </c>
      <c r="O7" s="10">
        <f>IF($E$12=2,0,IF(N7=1,3,0))</f>
        <v>3</v>
      </c>
      <c r="P7" s="10">
        <v>2</v>
      </c>
      <c r="Q7" s="11">
        <f t="shared" si="0"/>
        <v>2.8985507246376812</v>
      </c>
      <c r="R7" s="10" t="s">
        <v>222</v>
      </c>
      <c r="S7" s="2">
        <v>138</v>
      </c>
      <c r="T7" s="2">
        <v>200</v>
      </c>
      <c r="U7" s="2">
        <f t="shared" si="1"/>
        <v>2.8985507246376812</v>
      </c>
    </row>
    <row r="8" spans="1:21" ht="31.2" x14ac:dyDescent="0.3">
      <c r="A8" s="6" t="s">
        <v>64</v>
      </c>
      <c r="B8" s="6" t="s">
        <v>63</v>
      </c>
      <c r="C8" s="8" t="s">
        <v>56</v>
      </c>
      <c r="D8" s="6"/>
      <c r="E8" s="6" t="s">
        <v>65</v>
      </c>
      <c r="F8" s="6">
        <v>1</v>
      </c>
      <c r="G8" s="4" t="s">
        <v>21</v>
      </c>
      <c r="H8" s="5" t="s">
        <v>77</v>
      </c>
      <c r="I8" s="6" t="s">
        <v>23</v>
      </c>
      <c r="J8" s="6" t="s">
        <v>20</v>
      </c>
      <c r="K8" s="6"/>
      <c r="L8" s="6"/>
      <c r="M8" s="6"/>
      <c r="N8" s="6">
        <v>1</v>
      </c>
      <c r="O8" s="10">
        <f>IF($E$12=2,0,IF(N8=1,3,0))</f>
        <v>3</v>
      </c>
      <c r="P8" s="10">
        <v>2</v>
      </c>
      <c r="Q8" s="11">
        <f t="shared" si="0"/>
        <v>2.8985507246376812</v>
      </c>
      <c r="R8" s="10" t="s">
        <v>222</v>
      </c>
      <c r="S8" s="2">
        <v>138</v>
      </c>
      <c r="T8" s="2">
        <v>200</v>
      </c>
      <c r="U8" s="2">
        <f t="shared" si="1"/>
        <v>2.8985507246376812</v>
      </c>
    </row>
    <row r="9" spans="1:21" ht="31.2" x14ac:dyDescent="0.3">
      <c r="A9" s="6" t="s">
        <v>64</v>
      </c>
      <c r="B9" s="6" t="s">
        <v>63</v>
      </c>
      <c r="C9" s="8" t="s">
        <v>57</v>
      </c>
      <c r="D9" s="6"/>
      <c r="E9" s="6" t="s">
        <v>66</v>
      </c>
      <c r="F9" s="6">
        <v>1</v>
      </c>
      <c r="G9" s="4" t="s">
        <v>21</v>
      </c>
      <c r="H9" s="5" t="s">
        <v>78</v>
      </c>
      <c r="I9" s="6" t="s">
        <v>23</v>
      </c>
      <c r="J9" s="6" t="s">
        <v>20</v>
      </c>
      <c r="K9" s="6"/>
      <c r="L9" s="6"/>
      <c r="M9" s="6"/>
      <c r="N9" s="6">
        <v>1</v>
      </c>
      <c r="O9" s="10">
        <f>IF($E$12=2,0,IF(N9=1,3,0))</f>
        <v>3</v>
      </c>
      <c r="P9" s="10">
        <v>2</v>
      </c>
      <c r="Q9" s="11">
        <f t="shared" si="0"/>
        <v>2.8985507246376812</v>
      </c>
      <c r="R9" s="10" t="s">
        <v>222</v>
      </c>
      <c r="S9" s="2">
        <v>138</v>
      </c>
      <c r="T9" s="2">
        <v>200</v>
      </c>
      <c r="U9" s="2">
        <f t="shared" si="1"/>
        <v>2.8985507246376812</v>
      </c>
    </row>
    <row r="10" spans="1:21" ht="31.2" x14ac:dyDescent="0.3">
      <c r="A10" s="6" t="s">
        <v>64</v>
      </c>
      <c r="B10" s="6" t="s">
        <v>63</v>
      </c>
      <c r="C10" s="8" t="s">
        <v>58</v>
      </c>
      <c r="D10" s="6"/>
      <c r="E10" s="6" t="s">
        <v>67</v>
      </c>
      <c r="F10" s="6">
        <v>1</v>
      </c>
      <c r="G10" s="4" t="s">
        <v>21</v>
      </c>
      <c r="H10" s="5" t="s">
        <v>79</v>
      </c>
      <c r="I10" s="6" t="s">
        <v>23</v>
      </c>
      <c r="J10" s="6" t="s">
        <v>20</v>
      </c>
      <c r="K10" s="6"/>
      <c r="L10" s="6"/>
      <c r="M10" s="6"/>
      <c r="N10" s="6">
        <v>1</v>
      </c>
      <c r="O10" s="10">
        <f>IF($E$12=2,0,IF(N10=1,3,0))</f>
        <v>3</v>
      </c>
      <c r="P10" s="10">
        <v>2</v>
      </c>
      <c r="Q10" s="11">
        <f t="shared" si="0"/>
        <v>2.8985507246376812</v>
      </c>
      <c r="R10" s="10" t="s">
        <v>222</v>
      </c>
      <c r="S10" s="2">
        <v>138</v>
      </c>
      <c r="T10" s="2">
        <v>200</v>
      </c>
      <c r="U10" s="2">
        <f t="shared" si="1"/>
        <v>2.8985507246376812</v>
      </c>
    </row>
    <row r="11" spans="1:21" ht="31.2" x14ac:dyDescent="0.3">
      <c r="A11" s="6" t="s">
        <v>64</v>
      </c>
      <c r="B11" s="6" t="s">
        <v>63</v>
      </c>
      <c r="C11" s="8" t="s">
        <v>59</v>
      </c>
      <c r="D11" s="6"/>
      <c r="E11" s="6" t="s">
        <v>68</v>
      </c>
      <c r="F11" s="6">
        <v>1</v>
      </c>
      <c r="G11" s="4" t="s">
        <v>21</v>
      </c>
      <c r="H11" s="5" t="s">
        <v>80</v>
      </c>
      <c r="I11" s="6" t="s">
        <v>69</v>
      </c>
      <c r="J11" s="6" t="s">
        <v>70</v>
      </c>
      <c r="K11" s="6" t="s">
        <v>71</v>
      </c>
      <c r="L11" s="6"/>
      <c r="M11" s="6"/>
      <c r="N11" s="6">
        <v>1</v>
      </c>
      <c r="O11" s="10">
        <f>IF($E$12=2,0,IF(N11=1,3,0))</f>
        <v>3</v>
      </c>
      <c r="P11" s="10">
        <v>3</v>
      </c>
      <c r="Q11" s="11">
        <f t="shared" si="0"/>
        <v>4.3478260869565215</v>
      </c>
      <c r="R11" s="10" t="s">
        <v>224</v>
      </c>
      <c r="S11" s="2">
        <v>138</v>
      </c>
      <c r="T11" s="2">
        <v>200</v>
      </c>
      <c r="U11" s="2">
        <f t="shared" si="1"/>
        <v>4.3478260869565215</v>
      </c>
    </row>
    <row r="12" spans="1:21" ht="31.2" x14ac:dyDescent="0.3">
      <c r="A12" s="6" t="s">
        <v>64</v>
      </c>
      <c r="B12" s="6" t="s">
        <v>63</v>
      </c>
      <c r="C12" s="8" t="s">
        <v>60</v>
      </c>
      <c r="D12" s="6"/>
      <c r="E12" s="6"/>
      <c r="F12" s="6">
        <v>0</v>
      </c>
      <c r="G12" s="4" t="s">
        <v>21</v>
      </c>
      <c r="H12" s="5" t="s">
        <v>81</v>
      </c>
      <c r="I12" s="6" t="s">
        <v>23</v>
      </c>
      <c r="J12" s="6" t="s">
        <v>20</v>
      </c>
      <c r="K12" s="6"/>
      <c r="L12" s="6"/>
      <c r="M12" s="6"/>
      <c r="N12" s="6">
        <v>1</v>
      </c>
      <c r="O12" s="10">
        <f>IF(N12=1,3,0)</f>
        <v>3</v>
      </c>
      <c r="P12" s="10">
        <v>2</v>
      </c>
      <c r="Q12" s="11">
        <f t="shared" si="0"/>
        <v>2.8985507246376812</v>
      </c>
      <c r="R12" s="10" t="s">
        <v>222</v>
      </c>
      <c r="S12" s="2">
        <v>138</v>
      </c>
      <c r="T12" s="2">
        <v>200</v>
      </c>
      <c r="U12" s="2">
        <f t="shared" si="1"/>
        <v>2.8985507246376812</v>
      </c>
    </row>
    <row r="13" spans="1:21" ht="31.2" x14ac:dyDescent="0.3">
      <c r="A13" s="6" t="s">
        <v>64</v>
      </c>
      <c r="B13" s="6" t="s">
        <v>63</v>
      </c>
      <c r="C13" s="8" t="s">
        <v>61</v>
      </c>
      <c r="D13" s="6"/>
      <c r="E13" s="6" t="s">
        <v>60</v>
      </c>
      <c r="F13" s="6">
        <v>1</v>
      </c>
      <c r="G13" s="4" t="s">
        <v>21</v>
      </c>
      <c r="H13" s="5" t="s">
        <v>82</v>
      </c>
      <c r="I13" s="6" t="s">
        <v>41</v>
      </c>
      <c r="J13" s="6" t="s">
        <v>45</v>
      </c>
      <c r="K13" s="6" t="s">
        <v>32</v>
      </c>
      <c r="L13" s="6" t="s">
        <v>31</v>
      </c>
      <c r="M13" s="6"/>
      <c r="N13" s="6">
        <v>1</v>
      </c>
      <c r="O13" s="10">
        <f>IF(N13=1,3,IF(N13=2,2,IF(N13=3,1,0)))</f>
        <v>3</v>
      </c>
      <c r="P13" s="10">
        <v>3</v>
      </c>
      <c r="Q13" s="11">
        <f t="shared" si="0"/>
        <v>4.3478260869565215</v>
      </c>
      <c r="R13" s="10" t="s">
        <v>224</v>
      </c>
      <c r="S13" s="2">
        <v>138</v>
      </c>
      <c r="T13" s="2">
        <v>200</v>
      </c>
      <c r="U13" s="2">
        <f t="shared" si="1"/>
        <v>4.3478260869565215</v>
      </c>
    </row>
    <row r="14" spans="1:21" ht="31.2" x14ac:dyDescent="0.3">
      <c r="A14" s="6" t="s">
        <v>64</v>
      </c>
      <c r="B14" s="6" t="s">
        <v>63</v>
      </c>
      <c r="C14" s="8" t="s">
        <v>62</v>
      </c>
      <c r="D14" s="6"/>
      <c r="E14" s="6" t="s">
        <v>60</v>
      </c>
      <c r="F14" s="6">
        <v>1</v>
      </c>
      <c r="G14" s="4" t="s">
        <v>21</v>
      </c>
      <c r="H14" s="5" t="s">
        <v>83</v>
      </c>
      <c r="I14" s="6" t="s">
        <v>69</v>
      </c>
      <c r="J14" s="6" t="s">
        <v>70</v>
      </c>
      <c r="K14" s="6" t="s">
        <v>42</v>
      </c>
      <c r="L14" s="6" t="s">
        <v>30</v>
      </c>
      <c r="M14" s="6"/>
      <c r="N14" s="6">
        <v>1</v>
      </c>
      <c r="O14" s="10">
        <f>IF(N14=1,3,IF(N14=2,2,IF(N14=3,1,0)))</f>
        <v>3</v>
      </c>
      <c r="P14" s="10">
        <v>3</v>
      </c>
      <c r="Q14" s="11">
        <f t="shared" si="0"/>
        <v>4.3478260869565215</v>
      </c>
      <c r="R14" s="10" t="s">
        <v>224</v>
      </c>
      <c r="S14" s="2">
        <v>138</v>
      </c>
      <c r="T14" s="2">
        <v>200</v>
      </c>
      <c r="U14" s="2">
        <f t="shared" si="1"/>
        <v>4.3478260869565215</v>
      </c>
    </row>
    <row r="15" spans="1:21" ht="31.2" x14ac:dyDescent="0.3">
      <c r="A15" s="6" t="s">
        <v>64</v>
      </c>
      <c r="B15" s="6" t="s">
        <v>84</v>
      </c>
      <c r="C15" s="9" t="s">
        <v>85</v>
      </c>
      <c r="D15" s="6"/>
      <c r="E15" s="6"/>
      <c r="F15" s="6">
        <v>0</v>
      </c>
      <c r="G15" s="4" t="s">
        <v>21</v>
      </c>
      <c r="H15" s="5" t="s">
        <v>96</v>
      </c>
      <c r="I15" s="6" t="s">
        <v>23</v>
      </c>
      <c r="J15" s="6" t="s">
        <v>20</v>
      </c>
      <c r="K15" s="6"/>
      <c r="L15" s="6"/>
      <c r="M15" s="6"/>
      <c r="N15" s="6">
        <v>1</v>
      </c>
      <c r="O15" s="10">
        <f>IF(N15=1,3,0)</f>
        <v>3</v>
      </c>
      <c r="P15" s="10">
        <v>1</v>
      </c>
      <c r="Q15" s="11">
        <f t="shared" si="0"/>
        <v>1.4492753623188406</v>
      </c>
      <c r="R15" s="10" t="s">
        <v>223</v>
      </c>
      <c r="S15" s="2">
        <v>138</v>
      </c>
      <c r="T15" s="2">
        <v>200</v>
      </c>
      <c r="U15" s="2">
        <f t="shared" si="1"/>
        <v>1.4492753623188406</v>
      </c>
    </row>
    <row r="16" spans="1:21" ht="31.2" x14ac:dyDescent="0.3">
      <c r="A16" s="6" t="s">
        <v>64</v>
      </c>
      <c r="B16" s="6" t="s">
        <v>84</v>
      </c>
      <c r="C16" s="9" t="s">
        <v>86</v>
      </c>
      <c r="D16" s="6"/>
      <c r="E16" s="6"/>
      <c r="F16" s="6">
        <v>0</v>
      </c>
      <c r="G16" s="4" t="s">
        <v>21</v>
      </c>
      <c r="H16" s="5" t="s">
        <v>97</v>
      </c>
      <c r="I16" s="6" t="s">
        <v>23</v>
      </c>
      <c r="J16" s="6" t="s">
        <v>20</v>
      </c>
      <c r="K16" s="6"/>
      <c r="L16" s="6"/>
      <c r="M16" s="6"/>
      <c r="N16" s="6">
        <v>1</v>
      </c>
      <c r="O16" s="10">
        <f>IF($E$22=2,0,IF(N16=1,3,0))</f>
        <v>3</v>
      </c>
      <c r="P16" s="10">
        <v>2</v>
      </c>
      <c r="Q16" s="11">
        <f t="shared" si="0"/>
        <v>2.8985507246376812</v>
      </c>
      <c r="R16" s="10" t="s">
        <v>222</v>
      </c>
      <c r="S16" s="2">
        <v>138</v>
      </c>
      <c r="T16" s="2">
        <v>200</v>
      </c>
      <c r="U16" s="2">
        <f t="shared" si="1"/>
        <v>2.8985507246376812</v>
      </c>
    </row>
    <row r="17" spans="1:21" ht="31.2" x14ac:dyDescent="0.3">
      <c r="A17" s="6" t="s">
        <v>64</v>
      </c>
      <c r="B17" s="6" t="s">
        <v>84</v>
      </c>
      <c r="C17" s="9" t="s">
        <v>87</v>
      </c>
      <c r="D17" s="6"/>
      <c r="E17" s="6"/>
      <c r="F17" s="6">
        <v>0</v>
      </c>
      <c r="G17" s="4" t="s">
        <v>21</v>
      </c>
      <c r="H17" s="5" t="s">
        <v>98</v>
      </c>
      <c r="I17" s="6" t="s">
        <v>23</v>
      </c>
      <c r="J17" s="6" t="s">
        <v>20</v>
      </c>
      <c r="K17" s="6"/>
      <c r="L17" s="6"/>
      <c r="M17" s="6"/>
      <c r="N17" s="6">
        <v>1</v>
      </c>
      <c r="O17" s="10">
        <f>IF($E$22=2,0,IF(N17=1,3,0))</f>
        <v>3</v>
      </c>
      <c r="P17" s="10">
        <v>2</v>
      </c>
      <c r="Q17" s="11">
        <f t="shared" si="0"/>
        <v>2.8985507246376812</v>
      </c>
      <c r="R17" s="10" t="s">
        <v>222</v>
      </c>
      <c r="S17" s="2">
        <v>138</v>
      </c>
      <c r="T17" s="2">
        <v>200</v>
      </c>
      <c r="U17" s="2">
        <f t="shared" si="1"/>
        <v>2.8985507246376812</v>
      </c>
    </row>
    <row r="18" spans="1:21" ht="31.2" x14ac:dyDescent="0.3">
      <c r="A18" s="6" t="s">
        <v>64</v>
      </c>
      <c r="B18" s="6" t="s">
        <v>84</v>
      </c>
      <c r="C18" s="9" t="s">
        <v>88</v>
      </c>
      <c r="D18" s="6"/>
      <c r="E18" s="6"/>
      <c r="F18" s="6">
        <v>0</v>
      </c>
      <c r="G18" s="4" t="s">
        <v>21</v>
      </c>
      <c r="H18" s="5" t="s">
        <v>99</v>
      </c>
      <c r="I18" s="6" t="s">
        <v>23</v>
      </c>
      <c r="J18" s="6" t="s">
        <v>20</v>
      </c>
      <c r="K18" s="6"/>
      <c r="L18" s="6"/>
      <c r="M18" s="6"/>
      <c r="N18" s="6">
        <v>1</v>
      </c>
      <c r="O18" s="10">
        <f>IF($E$22=2,0,IF(N18=1,3,0))</f>
        <v>3</v>
      </c>
      <c r="P18" s="10">
        <v>2</v>
      </c>
      <c r="Q18" s="11">
        <f t="shared" si="0"/>
        <v>2.8985507246376812</v>
      </c>
      <c r="R18" s="10" t="s">
        <v>222</v>
      </c>
      <c r="S18" s="2">
        <v>138</v>
      </c>
      <c r="T18" s="2">
        <v>200</v>
      </c>
      <c r="U18" s="2">
        <f t="shared" si="1"/>
        <v>2.8985507246376812</v>
      </c>
    </row>
    <row r="19" spans="1:21" ht="31.2" x14ac:dyDescent="0.3">
      <c r="A19" s="6" t="s">
        <v>64</v>
      </c>
      <c r="B19" s="6" t="s">
        <v>84</v>
      </c>
      <c r="C19" s="9" t="s">
        <v>89</v>
      </c>
      <c r="D19" s="6"/>
      <c r="E19" s="6"/>
      <c r="F19" s="6">
        <v>0</v>
      </c>
      <c r="G19" s="4" t="s">
        <v>21</v>
      </c>
      <c r="H19" s="5" t="s">
        <v>100</v>
      </c>
      <c r="I19" s="6" t="s">
        <v>23</v>
      </c>
      <c r="J19" s="6" t="s">
        <v>20</v>
      </c>
      <c r="K19" s="6"/>
      <c r="L19" s="6"/>
      <c r="M19" s="6"/>
      <c r="N19" s="6">
        <v>1</v>
      </c>
      <c r="O19" s="10">
        <f>IF($E$22=2,0,IF(N19=1,3,0))</f>
        <v>3</v>
      </c>
      <c r="P19" s="10">
        <v>2</v>
      </c>
      <c r="Q19" s="11">
        <f t="shared" si="0"/>
        <v>2.8985507246376812</v>
      </c>
      <c r="R19" s="10" t="s">
        <v>222</v>
      </c>
      <c r="S19" s="2">
        <v>138</v>
      </c>
      <c r="T19" s="2">
        <v>200</v>
      </c>
      <c r="U19" s="2">
        <f t="shared" si="1"/>
        <v>2.8985507246376812</v>
      </c>
    </row>
    <row r="20" spans="1:21" x14ac:dyDescent="0.3">
      <c r="A20" s="6" t="s">
        <v>64</v>
      </c>
      <c r="B20" s="6" t="s">
        <v>84</v>
      </c>
      <c r="C20" s="9" t="s">
        <v>90</v>
      </c>
      <c r="D20" s="6"/>
      <c r="E20" s="6"/>
      <c r="F20" s="6">
        <v>0</v>
      </c>
      <c r="G20" s="4" t="s">
        <v>21</v>
      </c>
      <c r="H20" s="5" t="s">
        <v>101</v>
      </c>
      <c r="I20" s="6" t="s">
        <v>23</v>
      </c>
      <c r="J20" s="6" t="s">
        <v>20</v>
      </c>
      <c r="K20" s="6"/>
      <c r="L20" s="6"/>
      <c r="M20" s="6"/>
      <c r="N20" s="6">
        <v>1</v>
      </c>
      <c r="O20" s="10">
        <f>IF($E$22=2,0,IF(N20=1,3,0))</f>
        <v>3</v>
      </c>
      <c r="P20" s="10">
        <v>2</v>
      </c>
      <c r="Q20" s="11">
        <f t="shared" si="0"/>
        <v>2.8985507246376812</v>
      </c>
      <c r="R20" s="10" t="s">
        <v>222</v>
      </c>
      <c r="S20" s="2">
        <v>138</v>
      </c>
      <c r="T20" s="2">
        <v>200</v>
      </c>
      <c r="U20" s="2">
        <f t="shared" si="1"/>
        <v>2.8985507246376812</v>
      </c>
    </row>
    <row r="21" spans="1:21" ht="31.2" x14ac:dyDescent="0.3">
      <c r="A21" s="6" t="s">
        <v>64</v>
      </c>
      <c r="B21" s="6" t="s">
        <v>84</v>
      </c>
      <c r="C21" s="9" t="s">
        <v>91</v>
      </c>
      <c r="D21" s="6"/>
      <c r="E21" s="6"/>
      <c r="F21" s="6">
        <v>0</v>
      </c>
      <c r="G21" s="4" t="s">
        <v>21</v>
      </c>
      <c r="H21" s="5" t="s">
        <v>102</v>
      </c>
      <c r="I21" s="6" t="s">
        <v>41</v>
      </c>
      <c r="J21" s="6" t="s">
        <v>45</v>
      </c>
      <c r="K21" s="6" t="s">
        <v>69</v>
      </c>
      <c r="L21" s="6" t="s">
        <v>49</v>
      </c>
      <c r="M21" s="6"/>
      <c r="N21" s="6">
        <v>1</v>
      </c>
      <c r="O21" s="10">
        <f>IF($E$22=2,0,IF(N21=1,3,IF(N21=2,2,IF(N21=3,1,0))))</f>
        <v>3</v>
      </c>
      <c r="P21" s="10">
        <v>3</v>
      </c>
      <c r="Q21" s="11">
        <f t="shared" si="0"/>
        <v>4.3478260869565215</v>
      </c>
      <c r="R21" s="10" t="s">
        <v>224</v>
      </c>
      <c r="S21" s="2">
        <v>138</v>
      </c>
      <c r="T21" s="2">
        <v>200</v>
      </c>
      <c r="U21" s="2">
        <f t="shared" si="1"/>
        <v>4.3478260869565215</v>
      </c>
    </row>
    <row r="22" spans="1:21" ht="31.2" x14ac:dyDescent="0.3">
      <c r="A22" s="6" t="s">
        <v>64</v>
      </c>
      <c r="B22" s="6" t="s">
        <v>84</v>
      </c>
      <c r="C22" s="9" t="s">
        <v>92</v>
      </c>
      <c r="D22" s="6"/>
      <c r="E22" s="6"/>
      <c r="F22" s="6">
        <v>0</v>
      </c>
      <c r="G22" s="4" t="s">
        <v>21</v>
      </c>
      <c r="H22" s="5" t="s">
        <v>103</v>
      </c>
      <c r="I22" s="6" t="s">
        <v>23</v>
      </c>
      <c r="J22" s="6" t="s">
        <v>20</v>
      </c>
      <c r="K22" s="6"/>
      <c r="L22" s="6"/>
      <c r="M22" s="6"/>
      <c r="N22" s="6">
        <v>1</v>
      </c>
      <c r="O22" s="10">
        <f>IF(N22=1,3,0)</f>
        <v>3</v>
      </c>
      <c r="P22" s="10">
        <v>2</v>
      </c>
      <c r="Q22" s="11">
        <f t="shared" si="0"/>
        <v>2.8985507246376812</v>
      </c>
      <c r="R22" s="10" t="s">
        <v>222</v>
      </c>
      <c r="S22" s="2">
        <v>138</v>
      </c>
      <c r="T22" s="2">
        <v>200</v>
      </c>
      <c r="U22" s="2">
        <f t="shared" si="1"/>
        <v>2.8985507246376812</v>
      </c>
    </row>
    <row r="23" spans="1:21" x14ac:dyDescent="0.3">
      <c r="A23" s="6" t="s">
        <v>64</v>
      </c>
      <c r="B23" s="6" t="s">
        <v>84</v>
      </c>
      <c r="C23" s="9" t="s">
        <v>93</v>
      </c>
      <c r="D23" s="6"/>
      <c r="E23" s="6"/>
      <c r="F23" s="6">
        <v>0</v>
      </c>
      <c r="G23" s="4" t="s">
        <v>21</v>
      </c>
      <c r="H23" s="5" t="s">
        <v>104</v>
      </c>
      <c r="I23" s="6" t="s">
        <v>23</v>
      </c>
      <c r="J23" s="6" t="s">
        <v>20</v>
      </c>
      <c r="K23" s="6"/>
      <c r="L23" s="6"/>
      <c r="M23" s="6"/>
      <c r="N23" s="6">
        <v>1</v>
      </c>
      <c r="O23" s="10">
        <f>IF($E$29=2,0,IF(N23=1,3,0))</f>
        <v>3</v>
      </c>
      <c r="P23" s="10">
        <v>2</v>
      </c>
      <c r="Q23" s="11">
        <f t="shared" si="0"/>
        <v>2.8985507246376812</v>
      </c>
      <c r="R23" s="10" t="s">
        <v>222</v>
      </c>
      <c r="S23" s="2">
        <v>138</v>
      </c>
      <c r="T23" s="2">
        <v>200</v>
      </c>
      <c r="U23" s="2">
        <f t="shared" si="1"/>
        <v>2.8985507246376812</v>
      </c>
    </row>
    <row r="24" spans="1:21" x14ac:dyDescent="0.3">
      <c r="A24" s="6" t="s">
        <v>64</v>
      </c>
      <c r="B24" s="6" t="s">
        <v>84</v>
      </c>
      <c r="C24" s="9" t="s">
        <v>94</v>
      </c>
      <c r="D24" s="6"/>
      <c r="E24" s="6"/>
      <c r="F24" s="6">
        <v>0</v>
      </c>
      <c r="G24" s="4" t="s">
        <v>21</v>
      </c>
      <c r="H24" s="5" t="s">
        <v>105</v>
      </c>
      <c r="I24" s="6" t="s">
        <v>23</v>
      </c>
      <c r="J24" s="6" t="s">
        <v>20</v>
      </c>
      <c r="K24" s="6"/>
      <c r="L24" s="6"/>
      <c r="M24" s="6"/>
      <c r="N24" s="6">
        <v>1</v>
      </c>
      <c r="O24" s="10">
        <f>IF($E$29=2,0,IF(N24=1,3,0))</f>
        <v>3</v>
      </c>
      <c r="P24" s="10">
        <v>2</v>
      </c>
      <c r="Q24" s="11">
        <f t="shared" si="0"/>
        <v>2.8985507246376812</v>
      </c>
      <c r="R24" s="10" t="s">
        <v>222</v>
      </c>
      <c r="S24" s="2">
        <v>138</v>
      </c>
      <c r="T24" s="2">
        <v>200</v>
      </c>
      <c r="U24" s="2">
        <f t="shared" si="1"/>
        <v>2.8985507246376812</v>
      </c>
    </row>
    <row r="25" spans="1:21" x14ac:dyDescent="0.3">
      <c r="A25" s="6" t="s">
        <v>64</v>
      </c>
      <c r="B25" s="6" t="s">
        <v>84</v>
      </c>
      <c r="C25" s="9" t="s">
        <v>95</v>
      </c>
      <c r="D25" s="6"/>
      <c r="E25" s="6"/>
      <c r="F25" s="6">
        <v>0</v>
      </c>
      <c r="G25" s="4" t="s">
        <v>21</v>
      </c>
      <c r="H25" s="5" t="s">
        <v>106</v>
      </c>
      <c r="I25" s="6" t="s">
        <v>23</v>
      </c>
      <c r="J25" s="6" t="s">
        <v>20</v>
      </c>
      <c r="K25" s="6"/>
      <c r="L25" s="6"/>
      <c r="M25" s="6"/>
      <c r="N25" s="6">
        <v>1</v>
      </c>
      <c r="O25" s="10">
        <f>IF($E$29=2,0,IF(N25=1,3,0))</f>
        <v>3</v>
      </c>
      <c r="P25" s="10">
        <v>2</v>
      </c>
      <c r="Q25" s="11">
        <f t="shared" si="0"/>
        <v>2.8985507246376812</v>
      </c>
      <c r="R25" s="10" t="s">
        <v>222</v>
      </c>
      <c r="S25" s="2">
        <v>138</v>
      </c>
      <c r="T25" s="2">
        <v>200</v>
      </c>
      <c r="U25" s="2">
        <f t="shared" si="1"/>
        <v>2.8985507246376812</v>
      </c>
    </row>
    <row r="26" spans="1:21" ht="31.2" x14ac:dyDescent="0.3">
      <c r="A26" s="6" t="s">
        <v>64</v>
      </c>
      <c r="B26" s="6" t="s">
        <v>107</v>
      </c>
      <c r="C26" s="9" t="s">
        <v>108</v>
      </c>
      <c r="D26" s="6"/>
      <c r="E26" s="6"/>
      <c r="F26" s="6">
        <v>0</v>
      </c>
      <c r="G26" s="4" t="s">
        <v>21</v>
      </c>
      <c r="H26" s="5" t="s">
        <v>118</v>
      </c>
      <c r="I26" s="6" t="s">
        <v>23</v>
      </c>
      <c r="J26" s="6" t="s">
        <v>20</v>
      </c>
      <c r="K26" s="6"/>
      <c r="L26" s="6"/>
      <c r="M26" s="6"/>
      <c r="N26" s="6">
        <v>1</v>
      </c>
      <c r="O26" s="10">
        <f>IF(N26=1,3,0)</f>
        <v>3</v>
      </c>
      <c r="P26" s="10">
        <v>2</v>
      </c>
      <c r="Q26" s="11">
        <f t="shared" si="0"/>
        <v>2.8985507246376812</v>
      </c>
      <c r="R26" s="10" t="s">
        <v>222</v>
      </c>
      <c r="S26" s="2">
        <v>138</v>
      </c>
      <c r="T26" s="2">
        <v>200</v>
      </c>
      <c r="U26" s="2">
        <f t="shared" si="1"/>
        <v>2.8985507246376812</v>
      </c>
    </row>
    <row r="27" spans="1:21" x14ac:dyDescent="0.3">
      <c r="A27" s="6" t="s">
        <v>64</v>
      </c>
      <c r="B27" s="6" t="s">
        <v>107</v>
      </c>
      <c r="C27" s="9" t="s">
        <v>109</v>
      </c>
      <c r="D27" s="6"/>
      <c r="E27" s="6"/>
      <c r="F27" s="6">
        <v>0</v>
      </c>
      <c r="G27" s="4" t="s">
        <v>21</v>
      </c>
      <c r="H27" s="5" t="s">
        <v>119</v>
      </c>
      <c r="I27" s="6" t="s">
        <v>36</v>
      </c>
      <c r="J27" s="6" t="s">
        <v>28</v>
      </c>
      <c r="K27" s="6" t="s">
        <v>37</v>
      </c>
      <c r="L27" s="6" t="s">
        <v>39</v>
      </c>
      <c r="M27" s="6"/>
      <c r="N27" s="6">
        <v>1</v>
      </c>
      <c r="O27" s="10">
        <f>IF(N27=2,3,IF(N27=3,2,IF(N27=4,1,0)))</f>
        <v>0</v>
      </c>
      <c r="P27" s="10">
        <v>3</v>
      </c>
      <c r="Q27" s="11">
        <f t="shared" si="0"/>
        <v>0</v>
      </c>
      <c r="R27" s="10" t="s">
        <v>224</v>
      </c>
      <c r="S27" s="2">
        <v>138</v>
      </c>
      <c r="T27" s="2">
        <v>200</v>
      </c>
      <c r="U27" s="2">
        <f t="shared" si="1"/>
        <v>4.3478260869565215</v>
      </c>
    </row>
    <row r="28" spans="1:21" ht="31.2" x14ac:dyDescent="0.3">
      <c r="A28" s="6" t="s">
        <v>64</v>
      </c>
      <c r="B28" s="6" t="s">
        <v>107</v>
      </c>
      <c r="C28" s="9" t="s">
        <v>110</v>
      </c>
      <c r="D28" s="6"/>
      <c r="E28" s="6"/>
      <c r="F28" s="6">
        <v>0</v>
      </c>
      <c r="G28" s="4" t="s">
        <v>21</v>
      </c>
      <c r="H28" s="5" t="s">
        <v>120</v>
      </c>
      <c r="I28" s="6" t="s">
        <v>23</v>
      </c>
      <c r="J28" s="6" t="s">
        <v>20</v>
      </c>
      <c r="K28" s="6"/>
      <c r="L28" s="6"/>
      <c r="M28" s="6"/>
      <c r="N28" s="6">
        <v>1</v>
      </c>
      <c r="O28" s="10">
        <f t="shared" ref="O28:O35" si="2">IF(N28=1,3,0)</f>
        <v>3</v>
      </c>
      <c r="P28" s="10">
        <v>1</v>
      </c>
      <c r="Q28" s="11">
        <f t="shared" si="0"/>
        <v>1.4492753623188406</v>
      </c>
      <c r="R28" s="10" t="s">
        <v>223</v>
      </c>
      <c r="S28" s="2">
        <v>138</v>
      </c>
      <c r="T28" s="2">
        <v>200</v>
      </c>
      <c r="U28" s="2">
        <f t="shared" si="1"/>
        <v>1.4492753623188406</v>
      </c>
    </row>
    <row r="29" spans="1:21" ht="31.2" x14ac:dyDescent="0.3">
      <c r="A29" s="6" t="s">
        <v>64</v>
      </c>
      <c r="B29" s="6" t="s">
        <v>107</v>
      </c>
      <c r="C29" s="9" t="s">
        <v>111</v>
      </c>
      <c r="D29" s="6"/>
      <c r="E29" s="6"/>
      <c r="F29" s="6">
        <v>0</v>
      </c>
      <c r="G29" s="4" t="s">
        <v>21</v>
      </c>
      <c r="H29" s="5" t="s">
        <v>121</v>
      </c>
      <c r="I29" s="6" t="s">
        <v>23</v>
      </c>
      <c r="J29" s="6" t="s">
        <v>20</v>
      </c>
      <c r="K29" s="6"/>
      <c r="L29" s="6"/>
      <c r="M29" s="6"/>
      <c r="N29" s="6">
        <v>1</v>
      </c>
      <c r="O29" s="10">
        <f t="shared" si="2"/>
        <v>3</v>
      </c>
      <c r="P29" s="10">
        <v>1</v>
      </c>
      <c r="Q29" s="11">
        <f t="shared" si="0"/>
        <v>1.4492753623188406</v>
      </c>
      <c r="R29" s="10" t="s">
        <v>223</v>
      </c>
      <c r="S29" s="2">
        <v>138</v>
      </c>
      <c r="T29" s="2">
        <v>200</v>
      </c>
      <c r="U29" s="2">
        <f t="shared" si="1"/>
        <v>1.4492753623188406</v>
      </c>
    </row>
    <row r="30" spans="1:21" ht="31.2" x14ac:dyDescent="0.3">
      <c r="A30" s="6" t="s">
        <v>64</v>
      </c>
      <c r="B30" s="6" t="s">
        <v>107</v>
      </c>
      <c r="C30" s="9" t="s">
        <v>112</v>
      </c>
      <c r="D30" s="6"/>
      <c r="E30" s="6"/>
      <c r="F30" s="6">
        <v>0</v>
      </c>
      <c r="G30" s="4" t="s">
        <v>21</v>
      </c>
      <c r="H30" s="5" t="s">
        <v>122</v>
      </c>
      <c r="I30" s="6" t="s">
        <v>23</v>
      </c>
      <c r="J30" s="6" t="s">
        <v>20</v>
      </c>
      <c r="K30" s="6"/>
      <c r="L30" s="6"/>
      <c r="M30" s="6"/>
      <c r="N30" s="6">
        <v>1</v>
      </c>
      <c r="O30" s="10">
        <f t="shared" si="2"/>
        <v>3</v>
      </c>
      <c r="P30" s="10">
        <v>2</v>
      </c>
      <c r="Q30" s="11">
        <f t="shared" si="0"/>
        <v>2.8985507246376812</v>
      </c>
      <c r="R30" s="10" t="s">
        <v>222</v>
      </c>
      <c r="S30" s="2">
        <v>138</v>
      </c>
      <c r="T30" s="2">
        <v>200</v>
      </c>
      <c r="U30" s="2">
        <f t="shared" si="1"/>
        <v>2.8985507246376812</v>
      </c>
    </row>
    <row r="31" spans="1:21" x14ac:dyDescent="0.3">
      <c r="A31" s="6" t="s">
        <v>64</v>
      </c>
      <c r="B31" s="6" t="s">
        <v>107</v>
      </c>
      <c r="C31" s="9" t="s">
        <v>113</v>
      </c>
      <c r="D31" s="6"/>
      <c r="E31" s="6"/>
      <c r="F31" s="6">
        <v>0</v>
      </c>
      <c r="G31" s="4" t="s">
        <v>21</v>
      </c>
      <c r="H31" s="5" t="s">
        <v>123</v>
      </c>
      <c r="I31" s="6" t="s">
        <v>23</v>
      </c>
      <c r="J31" s="6" t="s">
        <v>20</v>
      </c>
      <c r="K31" s="6"/>
      <c r="L31" s="6"/>
      <c r="M31" s="6"/>
      <c r="N31" s="6">
        <v>1</v>
      </c>
      <c r="O31" s="10">
        <f t="shared" si="2"/>
        <v>3</v>
      </c>
      <c r="P31" s="10">
        <v>2</v>
      </c>
      <c r="Q31" s="11">
        <f t="shared" si="0"/>
        <v>2.8985507246376812</v>
      </c>
      <c r="R31" s="10" t="s">
        <v>222</v>
      </c>
      <c r="S31" s="2">
        <v>138</v>
      </c>
      <c r="T31" s="2">
        <v>200</v>
      </c>
      <c r="U31" s="2">
        <f t="shared" si="1"/>
        <v>2.8985507246376812</v>
      </c>
    </row>
    <row r="32" spans="1:21" ht="31.2" x14ac:dyDescent="0.3">
      <c r="A32" s="6" t="s">
        <v>64</v>
      </c>
      <c r="B32" s="6" t="s">
        <v>107</v>
      </c>
      <c r="C32" s="9" t="s">
        <v>114</v>
      </c>
      <c r="D32" s="6"/>
      <c r="E32" s="6"/>
      <c r="F32" s="6">
        <v>0</v>
      </c>
      <c r="G32" s="4" t="s">
        <v>21</v>
      </c>
      <c r="H32" s="5" t="s">
        <v>124</v>
      </c>
      <c r="I32" s="6" t="s">
        <v>23</v>
      </c>
      <c r="J32" s="6" t="s">
        <v>20</v>
      </c>
      <c r="K32" s="6"/>
      <c r="L32" s="6"/>
      <c r="M32" s="6"/>
      <c r="N32" s="6">
        <v>1</v>
      </c>
      <c r="O32" s="10">
        <f t="shared" si="2"/>
        <v>3</v>
      </c>
      <c r="P32" s="10">
        <v>2</v>
      </c>
      <c r="Q32" s="11">
        <f t="shared" si="0"/>
        <v>2.8985507246376812</v>
      </c>
      <c r="R32" s="10" t="s">
        <v>222</v>
      </c>
      <c r="S32" s="2">
        <v>138</v>
      </c>
      <c r="T32" s="2">
        <v>200</v>
      </c>
      <c r="U32" s="2">
        <f t="shared" si="1"/>
        <v>2.8985507246376812</v>
      </c>
    </row>
    <row r="33" spans="1:21" ht="31.2" x14ac:dyDescent="0.3">
      <c r="A33" s="6" t="s">
        <v>64</v>
      </c>
      <c r="B33" s="6" t="s">
        <v>107</v>
      </c>
      <c r="C33" s="9" t="s">
        <v>115</v>
      </c>
      <c r="D33" s="6"/>
      <c r="E33" s="6"/>
      <c r="F33" s="6">
        <v>0</v>
      </c>
      <c r="G33" s="4" t="s">
        <v>21</v>
      </c>
      <c r="H33" s="5" t="s">
        <v>125</v>
      </c>
      <c r="I33" s="6" t="s">
        <v>23</v>
      </c>
      <c r="J33" s="6" t="s">
        <v>20</v>
      </c>
      <c r="K33" s="6"/>
      <c r="L33" s="6"/>
      <c r="M33" s="6"/>
      <c r="N33" s="6">
        <v>1</v>
      </c>
      <c r="O33" s="10">
        <f t="shared" si="2"/>
        <v>3</v>
      </c>
      <c r="P33" s="10">
        <v>2</v>
      </c>
      <c r="Q33" s="11">
        <f t="shared" si="0"/>
        <v>2.8985507246376812</v>
      </c>
      <c r="R33" s="10" t="s">
        <v>222</v>
      </c>
      <c r="S33" s="2">
        <v>138</v>
      </c>
      <c r="T33" s="2">
        <v>200</v>
      </c>
      <c r="U33" s="2">
        <f t="shared" si="1"/>
        <v>2.8985507246376812</v>
      </c>
    </row>
    <row r="34" spans="1:21" ht="31.2" x14ac:dyDescent="0.3">
      <c r="A34" s="6" t="s">
        <v>64</v>
      </c>
      <c r="B34" s="6" t="s">
        <v>107</v>
      </c>
      <c r="C34" s="9" t="s">
        <v>116</v>
      </c>
      <c r="D34" s="6"/>
      <c r="E34" s="6"/>
      <c r="F34" s="6">
        <v>0</v>
      </c>
      <c r="G34" s="4" t="s">
        <v>21</v>
      </c>
      <c r="H34" s="5" t="s">
        <v>126</v>
      </c>
      <c r="I34" s="6" t="s">
        <v>23</v>
      </c>
      <c r="J34" s="6" t="s">
        <v>20</v>
      </c>
      <c r="K34" s="6"/>
      <c r="L34" s="6"/>
      <c r="M34" s="6"/>
      <c r="N34" s="6">
        <v>1</v>
      </c>
      <c r="O34" s="10">
        <f t="shared" si="2"/>
        <v>3</v>
      </c>
      <c r="P34" s="10">
        <v>2</v>
      </c>
      <c r="Q34" s="11">
        <f t="shared" si="0"/>
        <v>2.8985507246376812</v>
      </c>
      <c r="R34" s="10" t="s">
        <v>222</v>
      </c>
      <c r="S34" s="2">
        <v>138</v>
      </c>
      <c r="T34" s="2">
        <v>200</v>
      </c>
      <c r="U34" s="2">
        <f t="shared" si="1"/>
        <v>2.8985507246376812</v>
      </c>
    </row>
    <row r="35" spans="1:21" x14ac:dyDescent="0.3">
      <c r="A35" s="6" t="s">
        <v>64</v>
      </c>
      <c r="B35" s="6" t="s">
        <v>107</v>
      </c>
      <c r="C35" s="9" t="s">
        <v>117</v>
      </c>
      <c r="D35" s="6"/>
      <c r="E35" s="6"/>
      <c r="F35" s="6">
        <v>0</v>
      </c>
      <c r="G35" s="4" t="s">
        <v>21</v>
      </c>
      <c r="H35" s="5" t="s">
        <v>127</v>
      </c>
      <c r="I35" s="6" t="s">
        <v>23</v>
      </c>
      <c r="J35" s="6" t="s">
        <v>20</v>
      </c>
      <c r="K35" s="6"/>
      <c r="L35" s="6"/>
      <c r="M35" s="6"/>
      <c r="N35" s="6">
        <v>1</v>
      </c>
      <c r="O35" s="10">
        <f t="shared" si="2"/>
        <v>3</v>
      </c>
      <c r="P35" s="10">
        <v>2</v>
      </c>
      <c r="Q35" s="11">
        <f t="shared" si="0"/>
        <v>2.8985507246376812</v>
      </c>
      <c r="R35" s="10" t="s">
        <v>222</v>
      </c>
      <c r="S35" s="2">
        <v>138</v>
      </c>
      <c r="T35" s="2">
        <v>200</v>
      </c>
      <c r="U35" s="2">
        <f t="shared" si="1"/>
        <v>2.8985507246376812</v>
      </c>
    </row>
    <row r="36" spans="1:21" ht="31.2" x14ac:dyDescent="0.3">
      <c r="A36" s="6" t="s">
        <v>64</v>
      </c>
      <c r="B36" s="6" t="s">
        <v>128</v>
      </c>
      <c r="C36" s="9" t="s">
        <v>134</v>
      </c>
      <c r="D36" s="6"/>
      <c r="E36" s="6"/>
      <c r="F36" s="6">
        <v>0</v>
      </c>
      <c r="G36" s="4" t="s">
        <v>21</v>
      </c>
      <c r="H36" s="5" t="s">
        <v>129</v>
      </c>
      <c r="I36" s="6" t="s">
        <v>36</v>
      </c>
      <c r="J36" s="6" t="s">
        <v>28</v>
      </c>
      <c r="K36" s="6" t="s">
        <v>37</v>
      </c>
      <c r="L36" s="6" t="s">
        <v>39</v>
      </c>
      <c r="M36" s="6"/>
      <c r="N36" s="6">
        <v>1</v>
      </c>
      <c r="O36" s="10">
        <f>IF(N36=2,3,IF(N36=3,2,IF(N36=4,1,0)))</f>
        <v>0</v>
      </c>
      <c r="P36" s="10">
        <v>3</v>
      </c>
      <c r="Q36" s="11">
        <f t="shared" si="0"/>
        <v>0</v>
      </c>
      <c r="R36" s="10" t="s">
        <v>224</v>
      </c>
      <c r="S36" s="2">
        <v>138</v>
      </c>
      <c r="T36" s="2">
        <v>200</v>
      </c>
      <c r="U36" s="2">
        <f t="shared" ref="U36:U41" si="3">3*P36/(3*S36)*T36</f>
        <v>4.3478260869565215</v>
      </c>
    </row>
    <row r="37" spans="1:21" x14ac:dyDescent="0.3">
      <c r="A37" s="6" t="s">
        <v>64</v>
      </c>
      <c r="B37" s="6" t="s">
        <v>128</v>
      </c>
      <c r="C37" s="9" t="s">
        <v>135</v>
      </c>
      <c r="D37" s="6"/>
      <c r="E37" s="6" t="s">
        <v>134</v>
      </c>
      <c r="F37" s="6">
        <v>1</v>
      </c>
      <c r="G37" s="4" t="s">
        <v>21</v>
      </c>
      <c r="H37" s="5" t="s">
        <v>130</v>
      </c>
      <c r="I37" s="6" t="s">
        <v>23</v>
      </c>
      <c r="J37" s="6" t="s">
        <v>20</v>
      </c>
      <c r="K37" s="6"/>
      <c r="L37" s="6"/>
      <c r="M37" s="6"/>
      <c r="N37" s="6">
        <v>1</v>
      </c>
      <c r="O37" s="10">
        <f>IF(N37=1,3,0)</f>
        <v>3</v>
      </c>
      <c r="P37" s="10">
        <v>1</v>
      </c>
      <c r="Q37" s="11">
        <f t="shared" si="0"/>
        <v>1.4492753623188406</v>
      </c>
      <c r="R37" s="10" t="s">
        <v>223</v>
      </c>
      <c r="S37" s="2">
        <v>138</v>
      </c>
      <c r="T37" s="2">
        <v>200</v>
      </c>
      <c r="U37" s="2">
        <f t="shared" si="3"/>
        <v>1.4492753623188406</v>
      </c>
    </row>
    <row r="38" spans="1:21" ht="31.2" x14ac:dyDescent="0.3">
      <c r="A38" s="6" t="s">
        <v>64</v>
      </c>
      <c r="B38" s="6" t="s">
        <v>128</v>
      </c>
      <c r="C38" s="9" t="s">
        <v>136</v>
      </c>
      <c r="D38" s="6"/>
      <c r="E38" s="6" t="s">
        <v>134</v>
      </c>
      <c r="F38" s="6">
        <v>1</v>
      </c>
      <c r="G38" s="4" t="s">
        <v>21</v>
      </c>
      <c r="H38" s="5" t="s">
        <v>131</v>
      </c>
      <c r="I38" s="6" t="s">
        <v>23</v>
      </c>
      <c r="J38" s="6" t="s">
        <v>20</v>
      </c>
      <c r="K38" s="6"/>
      <c r="L38" s="6"/>
      <c r="M38" s="6"/>
      <c r="N38" s="6">
        <v>1</v>
      </c>
      <c r="O38" s="10">
        <f>IF(N38=1,3,0)</f>
        <v>3</v>
      </c>
      <c r="P38" s="10">
        <v>1</v>
      </c>
      <c r="Q38" s="11">
        <f t="shared" si="0"/>
        <v>1.4492753623188406</v>
      </c>
      <c r="R38" s="10" t="s">
        <v>223</v>
      </c>
      <c r="S38" s="2">
        <v>138</v>
      </c>
      <c r="T38" s="2">
        <v>200</v>
      </c>
      <c r="U38" s="2">
        <f t="shared" si="3"/>
        <v>1.4492753623188406</v>
      </c>
    </row>
    <row r="39" spans="1:21" ht="31.2" x14ac:dyDescent="0.3">
      <c r="A39" s="6" t="s">
        <v>64</v>
      </c>
      <c r="B39" s="6" t="s">
        <v>128</v>
      </c>
      <c r="C39" s="9" t="s">
        <v>137</v>
      </c>
      <c r="D39" s="6"/>
      <c r="E39" s="6" t="s">
        <v>134</v>
      </c>
      <c r="F39" s="6">
        <v>1</v>
      </c>
      <c r="G39" s="4" t="s">
        <v>21</v>
      </c>
      <c r="H39" s="5" t="s">
        <v>132</v>
      </c>
      <c r="I39" s="6" t="s">
        <v>23</v>
      </c>
      <c r="J39" s="6" t="s">
        <v>20</v>
      </c>
      <c r="K39" s="6"/>
      <c r="L39" s="6"/>
      <c r="M39" s="6"/>
      <c r="N39" s="6">
        <v>1</v>
      </c>
      <c r="O39" s="10">
        <f>IF(N39=1,3,0)</f>
        <v>3</v>
      </c>
      <c r="P39" s="10">
        <v>1</v>
      </c>
      <c r="Q39" s="11">
        <f t="shared" si="0"/>
        <v>1.4492753623188406</v>
      </c>
      <c r="R39" s="10" t="s">
        <v>223</v>
      </c>
      <c r="S39" s="2">
        <v>138</v>
      </c>
      <c r="T39" s="2">
        <v>200</v>
      </c>
      <c r="U39" s="2">
        <f t="shared" si="3"/>
        <v>1.4492753623188406</v>
      </c>
    </row>
    <row r="40" spans="1:21" ht="31.2" x14ac:dyDescent="0.3">
      <c r="A40" s="6" t="s">
        <v>64</v>
      </c>
      <c r="B40" s="6" t="s">
        <v>128</v>
      </c>
      <c r="C40" s="9" t="s">
        <v>138</v>
      </c>
      <c r="D40" s="6"/>
      <c r="E40" s="6" t="s">
        <v>134</v>
      </c>
      <c r="F40" s="6">
        <v>1</v>
      </c>
      <c r="G40" s="4" t="s">
        <v>21</v>
      </c>
      <c r="H40" s="5" t="s">
        <v>133</v>
      </c>
      <c r="I40" s="6" t="s">
        <v>36</v>
      </c>
      <c r="J40" s="6" t="s">
        <v>48</v>
      </c>
      <c r="K40" s="6" t="s">
        <v>38</v>
      </c>
      <c r="L40" s="6" t="s">
        <v>40</v>
      </c>
      <c r="M40" s="6"/>
      <c r="N40" s="6">
        <v>1</v>
      </c>
      <c r="O40" s="10">
        <f>IF(N40=1,3,IF(N40=2,1,0))</f>
        <v>3</v>
      </c>
      <c r="P40" s="10">
        <v>3</v>
      </c>
      <c r="Q40" s="11">
        <f t="shared" si="0"/>
        <v>4.3478260869565215</v>
      </c>
      <c r="R40" s="10" t="s">
        <v>224</v>
      </c>
      <c r="S40" s="2">
        <v>138</v>
      </c>
      <c r="T40" s="2">
        <v>200</v>
      </c>
      <c r="U40" s="2">
        <f t="shared" si="3"/>
        <v>4.3478260869565215</v>
      </c>
    </row>
    <row r="41" spans="1:21" x14ac:dyDescent="0.3">
      <c r="A41" s="6" t="s">
        <v>64</v>
      </c>
      <c r="B41" s="6" t="s">
        <v>139</v>
      </c>
      <c r="C41" s="7" t="s">
        <v>140</v>
      </c>
      <c r="D41" s="6"/>
      <c r="E41" s="6"/>
      <c r="F41" s="6">
        <v>0</v>
      </c>
      <c r="G41" s="4" t="s">
        <v>21</v>
      </c>
      <c r="H41" s="5" t="s">
        <v>145</v>
      </c>
      <c r="I41" s="6" t="s">
        <v>23</v>
      </c>
      <c r="J41" s="6" t="s">
        <v>20</v>
      </c>
      <c r="K41" s="6"/>
      <c r="L41" s="6"/>
      <c r="M41" s="6"/>
      <c r="N41" s="6">
        <v>1</v>
      </c>
      <c r="O41" s="10">
        <f>IF(N41=1,3,0)</f>
        <v>3</v>
      </c>
      <c r="P41" s="10">
        <v>1</v>
      </c>
      <c r="Q41" s="11">
        <f t="shared" si="0"/>
        <v>1.4492753623188406</v>
      </c>
      <c r="R41" s="10" t="s">
        <v>223</v>
      </c>
      <c r="S41" s="2">
        <v>138</v>
      </c>
      <c r="T41" s="2">
        <v>200</v>
      </c>
      <c r="U41" s="2">
        <f t="shared" si="3"/>
        <v>1.4492753623188406</v>
      </c>
    </row>
    <row r="42" spans="1:21" x14ac:dyDescent="0.3">
      <c r="A42" s="6" t="s">
        <v>64</v>
      </c>
      <c r="B42" s="6" t="s">
        <v>139</v>
      </c>
      <c r="C42" s="7" t="s">
        <v>141</v>
      </c>
      <c r="D42" s="6"/>
      <c r="E42" s="6"/>
      <c r="F42" s="6">
        <v>0</v>
      </c>
      <c r="G42" s="4" t="s">
        <v>21</v>
      </c>
      <c r="H42" s="5" t="s">
        <v>146</v>
      </c>
      <c r="I42" s="6" t="s">
        <v>24</v>
      </c>
      <c r="J42" s="6" t="s">
        <v>25</v>
      </c>
      <c r="K42" s="6" t="s">
        <v>150</v>
      </c>
      <c r="L42" s="6" t="s">
        <v>43</v>
      </c>
      <c r="M42" s="6"/>
      <c r="N42" s="6">
        <v>1</v>
      </c>
      <c r="O42" s="10">
        <f>IF(N42=1,1,IF(N42=2,2,IF(N42=3,3,0)))</f>
        <v>1</v>
      </c>
      <c r="P42" s="10">
        <v>2</v>
      </c>
      <c r="Q42" s="11">
        <f t="shared" si="0"/>
        <v>0.96618357487922701</v>
      </c>
      <c r="R42" s="10" t="s">
        <v>222</v>
      </c>
      <c r="S42" s="2">
        <v>138</v>
      </c>
      <c r="T42" s="2">
        <v>200</v>
      </c>
      <c r="U42" s="2">
        <f t="shared" si="1"/>
        <v>2.8985507246376812</v>
      </c>
    </row>
    <row r="43" spans="1:21" x14ac:dyDescent="0.3">
      <c r="A43" s="6" t="s">
        <v>64</v>
      </c>
      <c r="B43" s="6" t="s">
        <v>139</v>
      </c>
      <c r="C43" s="7" t="s">
        <v>142</v>
      </c>
      <c r="D43" s="6"/>
      <c r="E43" s="6"/>
      <c r="F43" s="6">
        <v>0</v>
      </c>
      <c r="G43" s="4" t="s">
        <v>21</v>
      </c>
      <c r="H43" s="5" t="s">
        <v>147</v>
      </c>
      <c r="I43" s="6" t="s">
        <v>35</v>
      </c>
      <c r="J43" s="6" t="s">
        <v>151</v>
      </c>
      <c r="K43" s="6" t="s">
        <v>33</v>
      </c>
      <c r="L43" s="6" t="s">
        <v>152</v>
      </c>
      <c r="M43" s="6"/>
      <c r="N43" s="6">
        <v>1</v>
      </c>
      <c r="O43" s="10">
        <f>IF(N43=1,2,IF(N43=2,1,IF(N43=4,3,0)))</f>
        <v>2</v>
      </c>
      <c r="P43" s="10">
        <v>2</v>
      </c>
      <c r="Q43" s="11">
        <f t="shared" si="0"/>
        <v>1.932367149758454</v>
      </c>
      <c r="R43" s="10" t="s">
        <v>222</v>
      </c>
      <c r="S43" s="2">
        <v>138</v>
      </c>
      <c r="T43" s="2">
        <v>200</v>
      </c>
      <c r="U43" s="2">
        <f t="shared" si="1"/>
        <v>2.8985507246376812</v>
      </c>
    </row>
    <row r="44" spans="1:21" x14ac:dyDescent="0.3">
      <c r="A44" s="6" t="s">
        <v>64</v>
      </c>
      <c r="B44" s="6" t="s">
        <v>139</v>
      </c>
      <c r="C44" s="7" t="s">
        <v>143</v>
      </c>
      <c r="D44" s="6"/>
      <c r="E44" s="6"/>
      <c r="F44" s="6">
        <v>0</v>
      </c>
      <c r="G44" s="4" t="s">
        <v>21</v>
      </c>
      <c r="H44" s="5" t="s">
        <v>148</v>
      </c>
      <c r="I44" s="6" t="s">
        <v>22</v>
      </c>
      <c r="J44" s="6" t="s">
        <v>27</v>
      </c>
      <c r="K44" s="6" t="s">
        <v>29</v>
      </c>
      <c r="L44" s="6" t="s">
        <v>153</v>
      </c>
      <c r="M44" s="6"/>
      <c r="N44" s="6">
        <v>1</v>
      </c>
      <c r="O44" s="10">
        <f>IF(N44=1,3,IF(N44=2,2,IF(N44=3,1,0)))</f>
        <v>3</v>
      </c>
      <c r="P44" s="10">
        <v>3</v>
      </c>
      <c r="Q44" s="11">
        <f t="shared" si="0"/>
        <v>4.3478260869565215</v>
      </c>
      <c r="R44" s="10" t="s">
        <v>224</v>
      </c>
      <c r="S44" s="2">
        <v>138</v>
      </c>
      <c r="T44" s="2">
        <v>200</v>
      </c>
      <c r="U44" s="2">
        <f t="shared" si="1"/>
        <v>4.3478260869565215</v>
      </c>
    </row>
    <row r="45" spans="1:21" ht="31.2" x14ac:dyDescent="0.3">
      <c r="A45" s="6" t="s">
        <v>64</v>
      </c>
      <c r="B45" s="6" t="s">
        <v>139</v>
      </c>
      <c r="C45" s="7" t="s">
        <v>144</v>
      </c>
      <c r="D45" s="6"/>
      <c r="E45" s="6"/>
      <c r="F45" s="6">
        <v>0</v>
      </c>
      <c r="G45" s="4" t="s">
        <v>21</v>
      </c>
      <c r="H45" s="5" t="s">
        <v>149</v>
      </c>
      <c r="I45" s="6" t="s">
        <v>154</v>
      </c>
      <c r="J45" s="6" t="s">
        <v>44</v>
      </c>
      <c r="K45" s="6" t="s">
        <v>155</v>
      </c>
      <c r="L45" s="6"/>
      <c r="M45" s="6"/>
      <c r="N45" s="6">
        <v>1</v>
      </c>
      <c r="O45" s="10">
        <f>IF(N45=1,3,IF(N45=2,2,0))</f>
        <v>3</v>
      </c>
      <c r="P45" s="10">
        <v>2</v>
      </c>
      <c r="Q45" s="11">
        <f t="shared" si="0"/>
        <v>2.8985507246376812</v>
      </c>
      <c r="R45" s="10" t="s">
        <v>222</v>
      </c>
      <c r="S45" s="2">
        <v>138</v>
      </c>
      <c r="T45" s="2">
        <v>200</v>
      </c>
      <c r="U45" s="2">
        <f t="shared" si="1"/>
        <v>2.8985507246376812</v>
      </c>
    </row>
    <row r="46" spans="1:21" ht="46.8" x14ac:dyDescent="0.3">
      <c r="A46" s="6" t="s">
        <v>64</v>
      </c>
      <c r="B46" s="6" t="s">
        <v>156</v>
      </c>
      <c r="C46" s="8" t="s">
        <v>157</v>
      </c>
      <c r="D46" s="6"/>
      <c r="E46" s="6"/>
      <c r="F46" s="6">
        <v>0</v>
      </c>
      <c r="G46" s="4" t="s">
        <v>21</v>
      </c>
      <c r="H46" s="5" t="s">
        <v>172</v>
      </c>
      <c r="I46" s="6" t="s">
        <v>23</v>
      </c>
      <c r="J46" s="6" t="s">
        <v>20</v>
      </c>
      <c r="K46" s="6"/>
      <c r="L46" s="6"/>
      <c r="M46" s="6"/>
      <c r="N46" s="6">
        <v>1</v>
      </c>
      <c r="O46" s="10">
        <f>IF(N46=1,3,0)</f>
        <v>3</v>
      </c>
      <c r="P46" s="10">
        <v>2</v>
      </c>
      <c r="Q46" s="11">
        <f t="shared" si="0"/>
        <v>2.8985507246376812</v>
      </c>
      <c r="R46" s="10" t="s">
        <v>222</v>
      </c>
      <c r="S46" s="2">
        <v>138</v>
      </c>
      <c r="T46" s="2">
        <v>200</v>
      </c>
      <c r="U46" s="2">
        <f t="shared" si="1"/>
        <v>2.8985507246376812</v>
      </c>
    </row>
    <row r="47" spans="1:21" x14ac:dyDescent="0.3">
      <c r="A47" s="6" t="s">
        <v>64</v>
      </c>
      <c r="B47" s="6" t="s">
        <v>156</v>
      </c>
      <c r="C47" s="8" t="s">
        <v>158</v>
      </c>
      <c r="D47" s="6"/>
      <c r="E47" s="6" t="s">
        <v>157</v>
      </c>
      <c r="F47" s="6">
        <v>1</v>
      </c>
      <c r="G47" s="4" t="s">
        <v>21</v>
      </c>
      <c r="H47" s="5" t="s">
        <v>173</v>
      </c>
      <c r="I47" s="6" t="s">
        <v>23</v>
      </c>
      <c r="J47" s="6" t="s">
        <v>20</v>
      </c>
      <c r="K47" s="6"/>
      <c r="L47" s="6"/>
      <c r="M47" s="6"/>
      <c r="N47" s="6">
        <v>1</v>
      </c>
      <c r="O47" s="10">
        <f t="shared" ref="O47:O54" si="4">IF($E$57=2,0,IF(N47=1,3,0))</f>
        <v>3</v>
      </c>
      <c r="P47" s="10">
        <v>3</v>
      </c>
      <c r="Q47" s="11">
        <f t="shared" si="0"/>
        <v>4.3478260869565215</v>
      </c>
      <c r="R47" s="10" t="s">
        <v>224</v>
      </c>
      <c r="S47" s="2">
        <v>138</v>
      </c>
      <c r="T47" s="2">
        <v>200</v>
      </c>
      <c r="U47" s="2">
        <f t="shared" si="1"/>
        <v>4.3478260869565215</v>
      </c>
    </row>
    <row r="48" spans="1:21" ht="31.2" x14ac:dyDescent="0.3">
      <c r="A48" s="6" t="s">
        <v>64</v>
      </c>
      <c r="B48" s="6" t="s">
        <v>156</v>
      </c>
      <c r="C48" s="8" t="s">
        <v>159</v>
      </c>
      <c r="D48" s="6"/>
      <c r="E48" s="6" t="s">
        <v>157</v>
      </c>
      <c r="F48" s="6">
        <v>1</v>
      </c>
      <c r="G48" s="4" t="s">
        <v>21</v>
      </c>
      <c r="H48" s="5" t="s">
        <v>174</v>
      </c>
      <c r="I48" s="6" t="s">
        <v>23</v>
      </c>
      <c r="J48" s="6" t="s">
        <v>20</v>
      </c>
      <c r="K48" s="6"/>
      <c r="L48" s="6"/>
      <c r="M48" s="6"/>
      <c r="N48" s="6">
        <v>1</v>
      </c>
      <c r="O48" s="10">
        <f t="shared" si="4"/>
        <v>3</v>
      </c>
      <c r="P48" s="10">
        <v>2</v>
      </c>
      <c r="Q48" s="11">
        <f t="shared" si="0"/>
        <v>2.8985507246376812</v>
      </c>
      <c r="R48" s="10" t="s">
        <v>222</v>
      </c>
      <c r="S48" s="2">
        <v>138</v>
      </c>
      <c r="T48" s="2">
        <v>200</v>
      </c>
      <c r="U48" s="2">
        <f t="shared" si="1"/>
        <v>2.8985507246376812</v>
      </c>
    </row>
    <row r="49" spans="1:21" ht="31.2" x14ac:dyDescent="0.3">
      <c r="A49" s="6" t="s">
        <v>64</v>
      </c>
      <c r="B49" s="6" t="s">
        <v>156</v>
      </c>
      <c r="C49" s="8" t="s">
        <v>160</v>
      </c>
      <c r="D49" s="6"/>
      <c r="E49" s="6" t="s">
        <v>157</v>
      </c>
      <c r="F49" s="6">
        <v>1</v>
      </c>
      <c r="G49" s="4" t="s">
        <v>21</v>
      </c>
      <c r="H49" s="5" t="s">
        <v>175</v>
      </c>
      <c r="I49" s="6" t="s">
        <v>23</v>
      </c>
      <c r="J49" s="6" t="s">
        <v>20</v>
      </c>
      <c r="K49" s="6"/>
      <c r="L49" s="6"/>
      <c r="M49" s="6"/>
      <c r="N49" s="6">
        <v>1</v>
      </c>
      <c r="O49" s="10">
        <f t="shared" si="4"/>
        <v>3</v>
      </c>
      <c r="P49" s="10">
        <v>2</v>
      </c>
      <c r="Q49" s="11">
        <f t="shared" si="0"/>
        <v>2.8985507246376812</v>
      </c>
      <c r="R49" s="10" t="s">
        <v>222</v>
      </c>
      <c r="S49" s="2">
        <v>138</v>
      </c>
      <c r="T49" s="2">
        <v>200</v>
      </c>
      <c r="U49" s="2">
        <f t="shared" si="1"/>
        <v>2.8985507246376812</v>
      </c>
    </row>
    <row r="50" spans="1:21" ht="31.2" x14ac:dyDescent="0.3">
      <c r="A50" s="6" t="s">
        <v>64</v>
      </c>
      <c r="B50" s="6" t="s">
        <v>156</v>
      </c>
      <c r="C50" s="8" t="s">
        <v>161</v>
      </c>
      <c r="D50" s="6"/>
      <c r="E50" s="6" t="s">
        <v>157</v>
      </c>
      <c r="F50" s="6">
        <v>1</v>
      </c>
      <c r="G50" s="4" t="s">
        <v>21</v>
      </c>
      <c r="H50" s="5" t="s">
        <v>176</v>
      </c>
      <c r="I50" s="6" t="s">
        <v>23</v>
      </c>
      <c r="J50" s="6" t="s">
        <v>20</v>
      </c>
      <c r="K50" s="6"/>
      <c r="L50" s="6"/>
      <c r="M50" s="6"/>
      <c r="N50" s="6">
        <v>1</v>
      </c>
      <c r="O50" s="10">
        <f t="shared" si="4"/>
        <v>3</v>
      </c>
      <c r="P50" s="10">
        <v>2</v>
      </c>
      <c r="Q50" s="11">
        <f t="shared" si="0"/>
        <v>2.8985507246376812</v>
      </c>
      <c r="R50" s="10" t="s">
        <v>222</v>
      </c>
      <c r="S50" s="2">
        <v>138</v>
      </c>
      <c r="T50" s="2">
        <v>200</v>
      </c>
      <c r="U50" s="2">
        <f t="shared" si="1"/>
        <v>2.8985507246376812</v>
      </c>
    </row>
    <row r="51" spans="1:21" ht="31.2" x14ac:dyDescent="0.3">
      <c r="A51" s="6" t="s">
        <v>64</v>
      </c>
      <c r="B51" s="6" t="s">
        <v>156</v>
      </c>
      <c r="C51" s="8" t="s">
        <v>162</v>
      </c>
      <c r="D51" s="6"/>
      <c r="E51" s="6" t="s">
        <v>157</v>
      </c>
      <c r="F51" s="6">
        <v>1</v>
      </c>
      <c r="G51" s="4" t="s">
        <v>21</v>
      </c>
      <c r="H51" s="5" t="s">
        <v>177</v>
      </c>
      <c r="I51" s="6" t="s">
        <v>23</v>
      </c>
      <c r="J51" s="6" t="s">
        <v>20</v>
      </c>
      <c r="K51" s="6"/>
      <c r="L51" s="6"/>
      <c r="M51" s="6"/>
      <c r="N51" s="6">
        <v>1</v>
      </c>
      <c r="O51" s="10">
        <f t="shared" si="4"/>
        <v>3</v>
      </c>
      <c r="P51" s="10">
        <v>2</v>
      </c>
      <c r="Q51" s="11">
        <f t="shared" si="0"/>
        <v>2.8985507246376812</v>
      </c>
      <c r="R51" s="10" t="s">
        <v>222</v>
      </c>
      <c r="S51" s="2">
        <v>138</v>
      </c>
      <c r="T51" s="2">
        <v>200</v>
      </c>
      <c r="U51" s="2">
        <f t="shared" si="1"/>
        <v>2.8985507246376812</v>
      </c>
    </row>
    <row r="52" spans="1:21" ht="31.2" x14ac:dyDescent="0.3">
      <c r="A52" s="6" t="s">
        <v>64</v>
      </c>
      <c r="B52" s="6" t="s">
        <v>156</v>
      </c>
      <c r="C52" s="8" t="s">
        <v>163</v>
      </c>
      <c r="D52" s="6"/>
      <c r="E52" s="6" t="s">
        <v>157</v>
      </c>
      <c r="F52" s="6">
        <v>1</v>
      </c>
      <c r="G52" s="4" t="s">
        <v>21</v>
      </c>
      <c r="H52" s="5" t="s">
        <v>178</v>
      </c>
      <c r="I52" s="6" t="s">
        <v>23</v>
      </c>
      <c r="J52" s="6" t="s">
        <v>20</v>
      </c>
      <c r="K52" s="6"/>
      <c r="L52" s="6"/>
      <c r="M52" s="6"/>
      <c r="N52" s="6">
        <v>1</v>
      </c>
      <c r="O52" s="10">
        <f t="shared" si="4"/>
        <v>3</v>
      </c>
      <c r="P52" s="10">
        <v>2</v>
      </c>
      <c r="Q52" s="11">
        <f t="shared" si="0"/>
        <v>2.8985507246376812</v>
      </c>
      <c r="R52" s="10" t="s">
        <v>222</v>
      </c>
      <c r="S52" s="2">
        <v>138</v>
      </c>
      <c r="T52" s="2">
        <v>200</v>
      </c>
      <c r="U52" s="2">
        <f t="shared" si="1"/>
        <v>2.8985507246376812</v>
      </c>
    </row>
    <row r="53" spans="1:21" ht="31.2" x14ac:dyDescent="0.3">
      <c r="A53" s="6" t="s">
        <v>64</v>
      </c>
      <c r="B53" s="6" t="s">
        <v>156</v>
      </c>
      <c r="C53" s="8" t="s">
        <v>164</v>
      </c>
      <c r="D53" s="6"/>
      <c r="E53" s="6" t="s">
        <v>157</v>
      </c>
      <c r="F53" s="6">
        <v>1</v>
      </c>
      <c r="G53" s="4" t="s">
        <v>21</v>
      </c>
      <c r="H53" s="5" t="s">
        <v>179</v>
      </c>
      <c r="I53" s="6" t="s">
        <v>23</v>
      </c>
      <c r="J53" s="6" t="s">
        <v>20</v>
      </c>
      <c r="K53" s="6"/>
      <c r="L53" s="6"/>
      <c r="M53" s="6"/>
      <c r="N53" s="6">
        <v>1</v>
      </c>
      <c r="O53" s="10">
        <f t="shared" si="4"/>
        <v>3</v>
      </c>
      <c r="P53" s="10">
        <v>2</v>
      </c>
      <c r="Q53" s="11">
        <f t="shared" si="0"/>
        <v>2.8985507246376812</v>
      </c>
      <c r="R53" s="10" t="s">
        <v>222</v>
      </c>
      <c r="S53" s="2">
        <v>138</v>
      </c>
      <c r="T53" s="2">
        <v>200</v>
      </c>
      <c r="U53" s="2">
        <f t="shared" si="1"/>
        <v>2.8985507246376812</v>
      </c>
    </row>
    <row r="54" spans="1:21" x14ac:dyDescent="0.3">
      <c r="A54" s="6" t="s">
        <v>64</v>
      </c>
      <c r="B54" s="6" t="s">
        <v>171</v>
      </c>
      <c r="C54" s="8" t="s">
        <v>165</v>
      </c>
      <c r="D54" s="6"/>
      <c r="E54" s="6"/>
      <c r="F54" s="6">
        <v>0</v>
      </c>
      <c r="G54" s="4" t="s">
        <v>221</v>
      </c>
      <c r="H54" s="5"/>
      <c r="I54" s="6"/>
      <c r="J54" s="6"/>
      <c r="K54" s="6"/>
      <c r="L54" s="6"/>
      <c r="M54" s="6"/>
      <c r="N54" s="6"/>
      <c r="O54" s="10">
        <f t="shared" si="4"/>
        <v>0</v>
      </c>
      <c r="P54" s="10"/>
      <c r="Q54" s="11"/>
      <c r="R54" s="2"/>
      <c r="S54" s="2">
        <v>138</v>
      </c>
      <c r="T54" s="2">
        <v>200</v>
      </c>
      <c r="U54" s="2"/>
    </row>
    <row r="55" spans="1:21" ht="62.4" x14ac:dyDescent="0.3">
      <c r="A55" s="6" t="s">
        <v>64</v>
      </c>
      <c r="B55" s="6" t="s">
        <v>171</v>
      </c>
      <c r="C55" s="8" t="s">
        <v>166</v>
      </c>
      <c r="D55" s="6"/>
      <c r="E55" s="6" t="s">
        <v>165</v>
      </c>
      <c r="F55" s="6">
        <v>1</v>
      </c>
      <c r="G55" s="4" t="s">
        <v>21</v>
      </c>
      <c r="H55" s="5" t="s">
        <v>180</v>
      </c>
      <c r="I55" s="6" t="s">
        <v>23</v>
      </c>
      <c r="J55" s="6" t="s">
        <v>20</v>
      </c>
      <c r="K55" s="6"/>
      <c r="L55" s="6"/>
      <c r="M55" s="6"/>
      <c r="N55" s="6">
        <v>1</v>
      </c>
      <c r="O55" s="10">
        <f>IF(N55=1,3,0)</f>
        <v>3</v>
      </c>
      <c r="P55" s="10">
        <v>2</v>
      </c>
      <c r="Q55" s="11">
        <f t="shared" si="0"/>
        <v>1.3289036544850499</v>
      </c>
      <c r="R55" s="10" t="s">
        <v>222</v>
      </c>
      <c r="S55" s="2">
        <v>301</v>
      </c>
      <c r="T55" s="2">
        <v>200</v>
      </c>
      <c r="U55" s="2">
        <f t="shared" si="1"/>
        <v>1.3289036544850499</v>
      </c>
    </row>
    <row r="56" spans="1:21" x14ac:dyDescent="0.3">
      <c r="A56" s="6" t="s">
        <v>64</v>
      </c>
      <c r="B56" s="6" t="s">
        <v>171</v>
      </c>
      <c r="C56" s="8" t="s">
        <v>167</v>
      </c>
      <c r="D56" s="6"/>
      <c r="E56" s="6" t="s">
        <v>165</v>
      </c>
      <c r="F56" s="6">
        <v>1</v>
      </c>
      <c r="G56" s="4" t="s">
        <v>21</v>
      </c>
      <c r="H56" s="5" t="s">
        <v>181</v>
      </c>
      <c r="I56" s="6" t="s">
        <v>24</v>
      </c>
      <c r="J56" s="6" t="s">
        <v>34</v>
      </c>
      <c r="K56" s="6" t="s">
        <v>185</v>
      </c>
      <c r="L56" s="6" t="s">
        <v>25</v>
      </c>
      <c r="M56" s="6"/>
      <c r="N56" s="6">
        <v>1</v>
      </c>
      <c r="O56" s="10">
        <f>IF(N56=1,3,IF(N56=2,2,IF(N56=3,1,0)))</f>
        <v>3</v>
      </c>
      <c r="P56" s="10">
        <v>2</v>
      </c>
      <c r="Q56" s="11">
        <f t="shared" si="0"/>
        <v>1.3289036544850499</v>
      </c>
      <c r="R56" s="10" t="s">
        <v>222</v>
      </c>
      <c r="S56" s="2">
        <v>301</v>
      </c>
      <c r="T56" s="2">
        <v>200</v>
      </c>
      <c r="U56" s="2">
        <f t="shared" si="1"/>
        <v>1.3289036544850499</v>
      </c>
    </row>
    <row r="57" spans="1:21" ht="31.2" x14ac:dyDescent="0.3">
      <c r="A57" s="6" t="s">
        <v>64</v>
      </c>
      <c r="B57" s="6" t="s">
        <v>171</v>
      </c>
      <c r="C57" s="8" t="s">
        <v>168</v>
      </c>
      <c r="D57" s="6"/>
      <c r="E57" s="6" t="s">
        <v>165</v>
      </c>
      <c r="F57" s="6">
        <v>1</v>
      </c>
      <c r="G57" s="4" t="s">
        <v>21</v>
      </c>
      <c r="H57" s="5" t="s">
        <v>182</v>
      </c>
      <c r="I57" s="6" t="s">
        <v>186</v>
      </c>
      <c r="J57" s="6" t="s">
        <v>187</v>
      </c>
      <c r="K57" s="6" t="s">
        <v>188</v>
      </c>
      <c r="L57" s="6" t="s">
        <v>189</v>
      </c>
      <c r="M57" s="6"/>
      <c r="N57" s="6">
        <v>1</v>
      </c>
      <c r="O57" s="10">
        <f>IF(N57=1,3,IF(N57=2,2,IF(N57=3,1,0)))</f>
        <v>3</v>
      </c>
      <c r="P57" s="10">
        <v>2</v>
      </c>
      <c r="Q57" s="11">
        <f t="shared" si="0"/>
        <v>1.3289036544850499</v>
      </c>
      <c r="R57" s="10" t="s">
        <v>222</v>
      </c>
      <c r="S57" s="2">
        <v>301</v>
      </c>
      <c r="T57" s="2">
        <v>200</v>
      </c>
      <c r="U57" s="2">
        <f t="shared" si="1"/>
        <v>1.3289036544850499</v>
      </c>
    </row>
    <row r="58" spans="1:21" ht="31.2" x14ac:dyDescent="0.3">
      <c r="A58" s="6" t="s">
        <v>64</v>
      </c>
      <c r="B58" s="6" t="s">
        <v>171</v>
      </c>
      <c r="C58" s="8" t="s">
        <v>169</v>
      </c>
      <c r="D58" s="6"/>
      <c r="E58" s="6" t="s">
        <v>165</v>
      </c>
      <c r="F58" s="6">
        <v>1</v>
      </c>
      <c r="G58" s="4" t="s">
        <v>21</v>
      </c>
      <c r="H58" s="5" t="s">
        <v>183</v>
      </c>
      <c r="I58" s="6" t="s">
        <v>23</v>
      </c>
      <c r="J58" s="6" t="s">
        <v>20</v>
      </c>
      <c r="K58" s="6"/>
      <c r="L58" s="6"/>
      <c r="M58" s="6"/>
      <c r="N58" s="6">
        <v>1</v>
      </c>
      <c r="O58" s="10">
        <f>IF(N58=1,3,0)</f>
        <v>3</v>
      </c>
      <c r="P58" s="10">
        <v>2</v>
      </c>
      <c r="Q58" s="11">
        <f t="shared" si="0"/>
        <v>1.3289036544850499</v>
      </c>
      <c r="R58" s="10" t="s">
        <v>222</v>
      </c>
      <c r="S58" s="2">
        <v>301</v>
      </c>
      <c r="T58" s="2">
        <v>200</v>
      </c>
      <c r="U58" s="2">
        <f t="shared" si="1"/>
        <v>1.3289036544850499</v>
      </c>
    </row>
    <row r="59" spans="1:21" ht="31.2" x14ac:dyDescent="0.3">
      <c r="A59" s="6" t="s">
        <v>64</v>
      </c>
      <c r="B59" s="6" t="s">
        <v>171</v>
      </c>
      <c r="C59" s="8" t="s">
        <v>170</v>
      </c>
      <c r="D59" s="6"/>
      <c r="E59" s="6" t="s">
        <v>165</v>
      </c>
      <c r="F59" s="6">
        <v>1</v>
      </c>
      <c r="G59" s="4" t="s">
        <v>21</v>
      </c>
      <c r="H59" s="5" t="s">
        <v>184</v>
      </c>
      <c r="I59" s="6" t="s">
        <v>23</v>
      </c>
      <c r="J59" s="6" t="s">
        <v>20</v>
      </c>
      <c r="K59" s="6"/>
      <c r="L59" s="6"/>
      <c r="M59" s="6"/>
      <c r="N59" s="6">
        <v>1</v>
      </c>
      <c r="O59" s="10">
        <f>IF(N59=1,3,0)</f>
        <v>3</v>
      </c>
      <c r="P59" s="10">
        <v>2</v>
      </c>
      <c r="Q59" s="11">
        <f t="shared" si="0"/>
        <v>1.3289036544850499</v>
      </c>
      <c r="R59" s="10" t="s">
        <v>222</v>
      </c>
      <c r="S59" s="2">
        <v>301</v>
      </c>
      <c r="T59" s="2">
        <v>200</v>
      </c>
      <c r="U59" s="2">
        <f t="shared" si="1"/>
        <v>1.3289036544850499</v>
      </c>
    </row>
    <row r="60" spans="1:21" x14ac:dyDescent="0.3">
      <c r="A60" s="6" t="s">
        <v>64</v>
      </c>
      <c r="B60" s="6" t="s">
        <v>190</v>
      </c>
      <c r="C60" s="7" t="s">
        <v>191</v>
      </c>
      <c r="D60" s="6"/>
      <c r="E60" s="6"/>
      <c r="F60" s="6">
        <v>0</v>
      </c>
      <c r="G60" s="4" t="s">
        <v>21</v>
      </c>
      <c r="H60" s="5" t="s">
        <v>194</v>
      </c>
      <c r="I60" s="6" t="s">
        <v>23</v>
      </c>
      <c r="J60" s="6" t="s">
        <v>20</v>
      </c>
      <c r="K60" s="6"/>
      <c r="L60" s="6"/>
      <c r="M60" s="6"/>
      <c r="N60" s="6">
        <v>1</v>
      </c>
      <c r="O60" s="10">
        <f>IF(N60=1,3,0)</f>
        <v>3</v>
      </c>
      <c r="P60" s="10">
        <v>1</v>
      </c>
      <c r="Q60" s="11">
        <f t="shared" si="0"/>
        <v>0.66445182724252494</v>
      </c>
      <c r="R60" s="10" t="s">
        <v>223</v>
      </c>
      <c r="S60" s="2">
        <v>301</v>
      </c>
      <c r="T60" s="2">
        <v>200</v>
      </c>
      <c r="U60" s="2">
        <f t="shared" si="1"/>
        <v>0.66445182724252494</v>
      </c>
    </row>
    <row r="61" spans="1:21" ht="31.2" x14ac:dyDescent="0.3">
      <c r="A61" s="6" t="s">
        <v>64</v>
      </c>
      <c r="B61" s="6" t="s">
        <v>190</v>
      </c>
      <c r="C61" s="7" t="s">
        <v>192</v>
      </c>
      <c r="D61" s="6"/>
      <c r="E61" s="6"/>
      <c r="F61" s="6">
        <v>0</v>
      </c>
      <c r="G61" s="4" t="s">
        <v>21</v>
      </c>
      <c r="H61" s="5" t="s">
        <v>195</v>
      </c>
      <c r="I61" s="6" t="s">
        <v>26</v>
      </c>
      <c r="J61" s="6" t="s">
        <v>25</v>
      </c>
      <c r="K61" s="6" t="s">
        <v>24</v>
      </c>
      <c r="L61" s="6"/>
      <c r="M61" s="6"/>
      <c r="N61" s="6">
        <v>1</v>
      </c>
      <c r="O61" s="10">
        <f>IF(N61=3,3,IF(N61=2,2,0))</f>
        <v>0</v>
      </c>
      <c r="P61" s="10">
        <v>3</v>
      </c>
      <c r="Q61" s="11">
        <f t="shared" si="0"/>
        <v>0</v>
      </c>
      <c r="R61" s="10" t="s">
        <v>224</v>
      </c>
      <c r="S61" s="2">
        <v>301</v>
      </c>
      <c r="T61" s="2">
        <v>200</v>
      </c>
      <c r="U61" s="2">
        <f t="shared" si="1"/>
        <v>1.9933554817275747</v>
      </c>
    </row>
    <row r="62" spans="1:21" ht="31.2" x14ac:dyDescent="0.3">
      <c r="A62" s="6" t="s">
        <v>64</v>
      </c>
      <c r="B62" s="6" t="s">
        <v>190</v>
      </c>
      <c r="C62" s="7" t="s">
        <v>193</v>
      </c>
      <c r="D62" s="6"/>
      <c r="E62" s="6"/>
      <c r="F62" s="6">
        <v>0</v>
      </c>
      <c r="G62" s="4" t="s">
        <v>21</v>
      </c>
      <c r="H62" s="5" t="s">
        <v>196</v>
      </c>
      <c r="I62" s="6" t="s">
        <v>23</v>
      </c>
      <c r="J62" s="6" t="s">
        <v>20</v>
      </c>
      <c r="K62" s="6"/>
      <c r="L62" s="6"/>
      <c r="M62" s="6"/>
      <c r="N62" s="6">
        <v>1</v>
      </c>
      <c r="O62" s="10">
        <f>IF(N62=1,3,0)</f>
        <v>3</v>
      </c>
      <c r="P62" s="10">
        <v>2</v>
      </c>
      <c r="Q62" s="11">
        <f t="shared" si="0"/>
        <v>1.3289036544850499</v>
      </c>
      <c r="R62" s="10" t="s">
        <v>222</v>
      </c>
      <c r="S62" s="2">
        <v>301</v>
      </c>
      <c r="T62" s="2">
        <v>200</v>
      </c>
      <c r="U62" s="2">
        <f t="shared" si="1"/>
        <v>1.3289036544850499</v>
      </c>
    </row>
    <row r="63" spans="1:21" ht="31.2" x14ac:dyDescent="0.3">
      <c r="A63" s="6" t="s">
        <v>64</v>
      </c>
      <c r="B63" s="6" t="s">
        <v>197</v>
      </c>
      <c r="C63" s="8" t="s">
        <v>198</v>
      </c>
      <c r="D63" s="6"/>
      <c r="E63" s="6"/>
      <c r="F63" s="6">
        <v>0</v>
      </c>
      <c r="G63" s="4" t="s">
        <v>21</v>
      </c>
      <c r="H63" s="5" t="s">
        <v>208</v>
      </c>
      <c r="I63" s="6" t="s">
        <v>23</v>
      </c>
      <c r="J63" s="6" t="s">
        <v>20</v>
      </c>
      <c r="K63" s="6"/>
      <c r="L63" s="6"/>
      <c r="M63" s="6"/>
      <c r="N63" s="6">
        <v>1</v>
      </c>
      <c r="O63" s="10">
        <f>IF(N63=1,3,0)</f>
        <v>3</v>
      </c>
      <c r="P63" s="10">
        <v>2</v>
      </c>
      <c r="Q63" s="11">
        <f t="shared" si="0"/>
        <v>1.3289036544850499</v>
      </c>
      <c r="R63" s="10" t="s">
        <v>222</v>
      </c>
      <c r="S63" s="2">
        <v>301</v>
      </c>
      <c r="T63" s="2">
        <v>200</v>
      </c>
      <c r="U63" s="2">
        <f t="shared" si="1"/>
        <v>1.3289036544850499</v>
      </c>
    </row>
    <row r="64" spans="1:21" ht="31.2" x14ac:dyDescent="0.3">
      <c r="A64" s="6" t="s">
        <v>64</v>
      </c>
      <c r="B64" s="6" t="s">
        <v>197</v>
      </c>
      <c r="C64" s="8" t="s">
        <v>199</v>
      </c>
      <c r="D64" s="6"/>
      <c r="E64" s="6"/>
      <c r="F64" s="6">
        <v>0</v>
      </c>
      <c r="G64" s="4" t="s">
        <v>21</v>
      </c>
      <c r="H64" s="5" t="s">
        <v>209</v>
      </c>
      <c r="I64" s="6" t="s">
        <v>23</v>
      </c>
      <c r="J64" s="6" t="s">
        <v>20</v>
      </c>
      <c r="K64" s="6"/>
      <c r="L64" s="6"/>
      <c r="M64" s="6"/>
      <c r="N64" s="6">
        <v>1</v>
      </c>
      <c r="O64" s="10">
        <f>IF(N64=1,3,0)</f>
        <v>3</v>
      </c>
      <c r="P64" s="10">
        <v>1</v>
      </c>
      <c r="Q64" s="11">
        <f t="shared" si="0"/>
        <v>0.66445182724252494</v>
      </c>
      <c r="R64" s="10" t="s">
        <v>223</v>
      </c>
      <c r="S64" s="2">
        <v>301</v>
      </c>
      <c r="T64" s="2">
        <v>200</v>
      </c>
      <c r="U64" s="2">
        <f t="shared" si="1"/>
        <v>0.66445182724252494</v>
      </c>
    </row>
    <row r="65" spans="1:21" x14ac:dyDescent="0.3">
      <c r="A65" s="6" t="s">
        <v>64</v>
      </c>
      <c r="B65" s="6" t="s">
        <v>197</v>
      </c>
      <c r="C65" s="8" t="s">
        <v>200</v>
      </c>
      <c r="D65" s="6"/>
      <c r="E65" s="6"/>
      <c r="F65" s="6">
        <v>0</v>
      </c>
      <c r="G65" s="4" t="s">
        <v>21</v>
      </c>
      <c r="H65" s="5" t="s">
        <v>210</v>
      </c>
      <c r="I65" s="6" t="s">
        <v>218</v>
      </c>
      <c r="J65" s="6" t="s">
        <v>24</v>
      </c>
      <c r="K65" s="6" t="s">
        <v>34</v>
      </c>
      <c r="L65" s="6" t="s">
        <v>219</v>
      </c>
      <c r="M65" s="6"/>
      <c r="N65" s="6">
        <v>1</v>
      </c>
      <c r="O65" s="10">
        <f>IF(N65=4,3,IF(N65=3,2,0))</f>
        <v>0</v>
      </c>
      <c r="P65" s="10">
        <v>1</v>
      </c>
      <c r="Q65" s="11">
        <f t="shared" si="0"/>
        <v>0</v>
      </c>
      <c r="R65" s="10" t="s">
        <v>223</v>
      </c>
      <c r="S65" s="2">
        <v>301</v>
      </c>
      <c r="T65" s="2">
        <v>200</v>
      </c>
      <c r="U65" s="2">
        <f t="shared" si="1"/>
        <v>0.66445182724252494</v>
      </c>
    </row>
    <row r="66" spans="1:21" ht="31.2" x14ac:dyDescent="0.3">
      <c r="A66" s="6" t="s">
        <v>64</v>
      </c>
      <c r="B66" s="6" t="s">
        <v>197</v>
      </c>
      <c r="C66" s="8" t="s">
        <v>201</v>
      </c>
      <c r="D66" s="6"/>
      <c r="E66" s="6"/>
      <c r="F66" s="6">
        <v>0</v>
      </c>
      <c r="G66" s="4" t="s">
        <v>21</v>
      </c>
      <c r="H66" s="5" t="s">
        <v>211</v>
      </c>
      <c r="I66" s="6" t="s">
        <v>35</v>
      </c>
      <c r="J66" s="6" t="s">
        <v>47</v>
      </c>
      <c r="K66" s="6" t="s">
        <v>33</v>
      </c>
      <c r="L66" s="6" t="s">
        <v>46</v>
      </c>
      <c r="M66" s="6"/>
      <c r="N66" s="6">
        <v>1</v>
      </c>
      <c r="O66" s="10">
        <f>IF(N66=1,3,IF(N66=2,2,IF(N66=3,1,0)))</f>
        <v>3</v>
      </c>
      <c r="P66" s="10">
        <v>2</v>
      </c>
      <c r="Q66" s="11">
        <f t="shared" si="0"/>
        <v>1.3289036544850499</v>
      </c>
      <c r="R66" s="10" t="s">
        <v>222</v>
      </c>
      <c r="S66" s="2">
        <v>301</v>
      </c>
      <c r="T66" s="2">
        <v>200</v>
      </c>
      <c r="U66" s="2">
        <f t="shared" si="1"/>
        <v>1.3289036544850499</v>
      </c>
    </row>
    <row r="67" spans="1:21" ht="31.2" x14ac:dyDescent="0.3">
      <c r="A67" s="6" t="s">
        <v>64</v>
      </c>
      <c r="B67" s="6" t="s">
        <v>197</v>
      </c>
      <c r="C67" s="8" t="s">
        <v>202</v>
      </c>
      <c r="D67" s="6"/>
      <c r="E67" s="6"/>
      <c r="F67" s="6">
        <v>0</v>
      </c>
      <c r="G67" s="4" t="s">
        <v>21</v>
      </c>
      <c r="H67" s="5" t="s">
        <v>212</v>
      </c>
      <c r="I67" s="6" t="s">
        <v>23</v>
      </c>
      <c r="J67" s="6" t="s">
        <v>20</v>
      </c>
      <c r="K67" s="6"/>
      <c r="L67" s="6"/>
      <c r="M67" s="6"/>
      <c r="N67" s="6">
        <v>1</v>
      </c>
      <c r="O67" s="10">
        <f t="shared" ref="O67:O72" si="5">IF(N67=1,3,0)</f>
        <v>3</v>
      </c>
      <c r="P67" s="10">
        <v>2</v>
      </c>
      <c r="Q67" s="11">
        <f t="shared" ref="Q67:Q72" si="6">O67*P67/(3*S67)*T67</f>
        <v>1.3289036544850499</v>
      </c>
      <c r="R67" s="10" t="s">
        <v>222</v>
      </c>
      <c r="S67" s="2">
        <v>301</v>
      </c>
      <c r="T67" s="2">
        <v>200</v>
      </c>
      <c r="U67" s="2">
        <f t="shared" ref="U67:U72" si="7">3*P67/(3*S67)*T67</f>
        <v>1.3289036544850499</v>
      </c>
    </row>
    <row r="68" spans="1:21" x14ac:dyDescent="0.3">
      <c r="A68" s="6" t="s">
        <v>64</v>
      </c>
      <c r="B68" s="6" t="s">
        <v>197</v>
      </c>
      <c r="C68" s="8" t="s">
        <v>203</v>
      </c>
      <c r="D68" s="6"/>
      <c r="E68" s="6"/>
      <c r="F68" s="6">
        <v>0</v>
      </c>
      <c r="G68" s="4" t="s">
        <v>221</v>
      </c>
      <c r="H68" s="5" t="s">
        <v>213</v>
      </c>
      <c r="I68" s="6"/>
      <c r="J68" s="6"/>
      <c r="K68" s="6"/>
      <c r="L68" s="6"/>
      <c r="M68" s="6"/>
      <c r="N68" s="6"/>
      <c r="O68" s="10">
        <f t="shared" si="5"/>
        <v>0</v>
      </c>
      <c r="P68" s="10"/>
      <c r="Q68" s="11"/>
      <c r="R68" s="10"/>
      <c r="S68" s="2">
        <v>301</v>
      </c>
      <c r="T68" s="2">
        <v>200</v>
      </c>
      <c r="U68" s="2"/>
    </row>
    <row r="69" spans="1:21" x14ac:dyDescent="0.3">
      <c r="A69" s="6" t="s">
        <v>64</v>
      </c>
      <c r="B69" s="6" t="s">
        <v>197</v>
      </c>
      <c r="C69" s="8" t="s">
        <v>204</v>
      </c>
      <c r="D69" s="6"/>
      <c r="E69" s="6"/>
      <c r="F69" s="6">
        <v>0</v>
      </c>
      <c r="G69" s="4" t="s">
        <v>21</v>
      </c>
      <c r="H69" s="5" t="s">
        <v>214</v>
      </c>
      <c r="I69" s="6" t="s">
        <v>23</v>
      </c>
      <c r="J69" s="6" t="s">
        <v>20</v>
      </c>
      <c r="K69" s="6"/>
      <c r="L69" s="6"/>
      <c r="M69" s="6"/>
      <c r="N69" s="6">
        <v>1</v>
      </c>
      <c r="O69" s="10">
        <f t="shared" si="5"/>
        <v>3</v>
      </c>
      <c r="P69" s="10">
        <v>2</v>
      </c>
      <c r="Q69" s="11">
        <f t="shared" si="6"/>
        <v>1.3289036544850499</v>
      </c>
      <c r="R69" s="10" t="s">
        <v>222</v>
      </c>
      <c r="S69" s="2">
        <v>301</v>
      </c>
      <c r="T69" s="2">
        <v>200</v>
      </c>
      <c r="U69" s="2">
        <f t="shared" si="7"/>
        <v>1.3289036544850499</v>
      </c>
    </row>
    <row r="70" spans="1:21" x14ac:dyDescent="0.3">
      <c r="A70" s="6" t="s">
        <v>64</v>
      </c>
      <c r="B70" s="6" t="s">
        <v>197</v>
      </c>
      <c r="C70" s="8" t="s">
        <v>205</v>
      </c>
      <c r="D70" s="6"/>
      <c r="E70" s="6"/>
      <c r="F70" s="6">
        <v>0</v>
      </c>
      <c r="G70" s="4" t="s">
        <v>21</v>
      </c>
      <c r="H70" s="5" t="s">
        <v>215</v>
      </c>
      <c r="I70" s="6" t="s">
        <v>23</v>
      </c>
      <c r="J70" s="6" t="s">
        <v>20</v>
      </c>
      <c r="K70" s="6"/>
      <c r="L70" s="6"/>
      <c r="M70" s="6"/>
      <c r="N70" s="6">
        <v>1</v>
      </c>
      <c r="O70" s="10">
        <f t="shared" si="5"/>
        <v>3</v>
      </c>
      <c r="P70" s="10">
        <v>2</v>
      </c>
      <c r="Q70" s="11">
        <f t="shared" si="6"/>
        <v>1.3289036544850499</v>
      </c>
      <c r="R70" s="10" t="s">
        <v>222</v>
      </c>
      <c r="S70" s="2">
        <v>301</v>
      </c>
      <c r="T70" s="2">
        <v>200</v>
      </c>
      <c r="U70" s="2">
        <f t="shared" si="7"/>
        <v>1.3289036544850499</v>
      </c>
    </row>
    <row r="71" spans="1:21" x14ac:dyDescent="0.3">
      <c r="A71" s="6" t="s">
        <v>64</v>
      </c>
      <c r="B71" s="6" t="s">
        <v>197</v>
      </c>
      <c r="C71" s="8" t="s">
        <v>206</v>
      </c>
      <c r="D71" s="6"/>
      <c r="E71" s="6"/>
      <c r="F71" s="6">
        <v>0</v>
      </c>
      <c r="G71" s="4" t="s">
        <v>21</v>
      </c>
      <c r="H71" s="5" t="s">
        <v>216</v>
      </c>
      <c r="I71" s="6" t="s">
        <v>23</v>
      </c>
      <c r="J71" s="6" t="s">
        <v>20</v>
      </c>
      <c r="K71" s="6"/>
      <c r="L71" s="6"/>
      <c r="M71" s="6"/>
      <c r="N71" s="6">
        <v>1</v>
      </c>
      <c r="O71" s="10">
        <f t="shared" si="5"/>
        <v>3</v>
      </c>
      <c r="P71" s="10">
        <v>3</v>
      </c>
      <c r="Q71" s="11">
        <f t="shared" si="6"/>
        <v>1.9933554817275747</v>
      </c>
      <c r="R71" s="10" t="s">
        <v>222</v>
      </c>
      <c r="S71" s="2">
        <v>301</v>
      </c>
      <c r="T71" s="2">
        <v>200</v>
      </c>
      <c r="U71" s="2">
        <f t="shared" si="7"/>
        <v>1.9933554817275747</v>
      </c>
    </row>
    <row r="72" spans="1:21" ht="31.2" x14ac:dyDescent="0.3">
      <c r="A72" s="6" t="s">
        <v>64</v>
      </c>
      <c r="B72" s="6" t="s">
        <v>197</v>
      </c>
      <c r="C72" s="8" t="s">
        <v>207</v>
      </c>
      <c r="D72" s="6"/>
      <c r="E72" s="6"/>
      <c r="F72" s="6">
        <v>0</v>
      </c>
      <c r="G72" s="4" t="s">
        <v>21</v>
      </c>
      <c r="H72" s="5" t="s">
        <v>217</v>
      </c>
      <c r="I72" s="6" t="s">
        <v>23</v>
      </c>
      <c r="J72" s="6" t="s">
        <v>20</v>
      </c>
      <c r="K72" s="6"/>
      <c r="L72" s="6"/>
      <c r="M72" s="6"/>
      <c r="N72" s="6">
        <v>1</v>
      </c>
      <c r="O72" s="10">
        <f t="shared" si="5"/>
        <v>3</v>
      </c>
      <c r="P72" s="10">
        <v>2</v>
      </c>
      <c r="Q72" s="11">
        <f t="shared" si="6"/>
        <v>1.3289036544850499</v>
      </c>
      <c r="R72" s="10" t="s">
        <v>222</v>
      </c>
      <c r="S72" s="2">
        <v>301</v>
      </c>
      <c r="T72" s="2">
        <v>200</v>
      </c>
      <c r="U72" s="2">
        <f t="shared" si="7"/>
        <v>1.3289036544850499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Sales, C&amp;I &amp; Supply Chain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Prasoon Mani</cp:lastModifiedBy>
  <dcterms:created xsi:type="dcterms:W3CDTF">2024-02-29T05:36:15Z</dcterms:created>
  <dcterms:modified xsi:type="dcterms:W3CDTF">2024-05-10T11:43:32Z</dcterms:modified>
</cp:coreProperties>
</file>