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jbun\Downloads\"/>
    </mc:Choice>
  </mc:AlternateContent>
  <xr:revisionPtr revIDLastSave="0" documentId="13_ncr:1_{D8FD5543-42E1-4175-A991-595BC3D96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s Audit HSL UHSL " sheetId="3" r:id="rId1"/>
  </sheets>
  <definedNames>
    <definedName name="_xlnm._FilterDatabase" localSheetId="0" hidden="1">'Process Audit HSL UHSL '!$A$1:$U$96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3" l="1"/>
  <c r="O44" i="3"/>
  <c r="S2" i="3" l="1"/>
  <c r="U2" i="3" s="1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S61" i="3" l="1"/>
  <c r="Q61" i="3" s="1"/>
  <c r="S60" i="3"/>
  <c r="S59" i="3"/>
  <c r="Q59" i="3" s="1"/>
  <c r="S58" i="3"/>
  <c r="U58" i="3" s="1"/>
  <c r="S57" i="3"/>
  <c r="Q57" i="3" s="1"/>
  <c r="S56" i="3"/>
  <c r="U56" i="3" s="1"/>
  <c r="S55" i="3"/>
  <c r="U55" i="3" s="1"/>
  <c r="S54" i="3"/>
  <c r="U54" i="3" s="1"/>
  <c r="S53" i="3"/>
  <c r="U53" i="3" s="1"/>
  <c r="S52" i="3"/>
  <c r="S51" i="3"/>
  <c r="U51" i="3" s="1"/>
  <c r="S50" i="3"/>
  <c r="U50" i="3" s="1"/>
  <c r="S49" i="3"/>
  <c r="S48" i="3"/>
  <c r="S47" i="3"/>
  <c r="U47" i="3" s="1"/>
  <c r="S46" i="3"/>
  <c r="U46" i="3" s="1"/>
  <c r="S45" i="3"/>
  <c r="Q45" i="3" s="1"/>
  <c r="S44" i="3"/>
  <c r="Q44" i="3" s="1"/>
  <c r="S43" i="3"/>
  <c r="U43" i="3" s="1"/>
  <c r="S42" i="3"/>
  <c r="U42" i="3" s="1"/>
  <c r="S41" i="3"/>
  <c r="U41" i="3" s="1"/>
  <c r="S40" i="3"/>
  <c r="U40" i="3" s="1"/>
  <c r="S39" i="3"/>
  <c r="S38" i="3"/>
  <c r="U38" i="3" s="1"/>
  <c r="S37" i="3"/>
  <c r="Q37" i="3" s="1"/>
  <c r="S36" i="3"/>
  <c r="U36" i="3" s="1"/>
  <c r="S35" i="3"/>
  <c r="Q35" i="3" s="1"/>
  <c r="S34" i="3"/>
  <c r="U34" i="3" s="1"/>
  <c r="S33" i="3"/>
  <c r="Q33" i="3" s="1"/>
  <c r="S32" i="3"/>
  <c r="U32" i="3" s="1"/>
  <c r="S31" i="3"/>
  <c r="U31" i="3" s="1"/>
  <c r="S30" i="3"/>
  <c r="Q30" i="3" s="1"/>
  <c r="S29" i="3"/>
  <c r="S28" i="3"/>
  <c r="U28" i="3" s="1"/>
  <c r="S27" i="3"/>
  <c r="Q27" i="3" s="1"/>
  <c r="S26" i="3"/>
  <c r="U26" i="3" s="1"/>
  <c r="S25" i="3"/>
  <c r="U25" i="3" s="1"/>
  <c r="S24" i="3"/>
  <c r="U24" i="3" s="1"/>
  <c r="S23" i="3"/>
  <c r="U23" i="3" s="1"/>
  <c r="S22" i="3"/>
  <c r="Q22" i="3" s="1"/>
  <c r="S21" i="3"/>
  <c r="U21" i="3" s="1"/>
  <c r="S20" i="3"/>
  <c r="U20" i="3" s="1"/>
  <c r="S19" i="3"/>
  <c r="Q19" i="3" s="1"/>
  <c r="S18" i="3"/>
  <c r="U18" i="3" s="1"/>
  <c r="S17" i="3"/>
  <c r="Q17" i="3" s="1"/>
  <c r="S16" i="3"/>
  <c r="U16" i="3" s="1"/>
  <c r="S15" i="3"/>
  <c r="U15" i="3" s="1"/>
  <c r="S14" i="3"/>
  <c r="Q14" i="3" s="1"/>
  <c r="S13" i="3"/>
  <c r="Q13" i="3" s="1"/>
  <c r="S12" i="3"/>
  <c r="S11" i="3"/>
  <c r="S10" i="3"/>
  <c r="U10" i="3" s="1"/>
  <c r="S9" i="3"/>
  <c r="U9" i="3" s="1"/>
  <c r="S8" i="3"/>
  <c r="U8" i="3" s="1"/>
  <c r="S7" i="3"/>
  <c r="S6" i="3"/>
  <c r="Q6" i="3" s="1"/>
  <c r="S5" i="3"/>
  <c r="Q5" i="3" s="1"/>
  <c r="S4" i="3"/>
  <c r="U4" i="3" s="1"/>
  <c r="S3" i="3"/>
  <c r="Q3" i="3" s="1"/>
  <c r="Q25" i="3"/>
  <c r="Q36" i="3"/>
  <c r="Q51" i="3"/>
  <c r="Q20" i="3"/>
  <c r="Q50" i="3"/>
  <c r="Q31" i="3"/>
  <c r="Q28" i="3"/>
  <c r="Q4" i="3" l="1"/>
  <c r="Q21" i="3"/>
  <c r="Q53" i="3"/>
  <c r="U33" i="3"/>
  <c r="Q15" i="3"/>
  <c r="U11" i="3"/>
  <c r="Q11" i="3"/>
  <c r="Q32" i="3"/>
  <c r="U6" i="3"/>
  <c r="Q23" i="3"/>
  <c r="U30" i="3"/>
  <c r="U44" i="3"/>
  <c r="Q38" i="3"/>
  <c r="Q12" i="3"/>
  <c r="Q52" i="3"/>
  <c r="Q60" i="3"/>
  <c r="U5" i="3"/>
  <c r="U27" i="3"/>
  <c r="U19" i="3"/>
  <c r="Q46" i="3"/>
  <c r="U3" i="3"/>
  <c r="U17" i="3"/>
  <c r="U61" i="3"/>
  <c r="U45" i="3"/>
  <c r="Q7" i="3"/>
  <c r="Q39" i="3"/>
  <c r="Q47" i="3"/>
  <c r="U12" i="3"/>
  <c r="U39" i="3"/>
  <c r="U60" i="3"/>
  <c r="U52" i="3"/>
  <c r="Q29" i="3"/>
  <c r="Q8" i="3"/>
  <c r="Q16" i="3"/>
  <c r="Q24" i="3"/>
  <c r="Q40" i="3"/>
  <c r="Q48" i="3"/>
  <c r="U59" i="3"/>
  <c r="Q49" i="3"/>
  <c r="U37" i="3"/>
  <c r="U35" i="3"/>
  <c r="Q9" i="3"/>
  <c r="Q41" i="3"/>
  <c r="U22" i="3"/>
  <c r="U14" i="3"/>
  <c r="Q10" i="3"/>
  <c r="Q18" i="3"/>
  <c r="Q26" i="3"/>
  <c r="Q42" i="3"/>
  <c r="Q58" i="3"/>
  <c r="U7" i="3"/>
  <c r="U29" i="3"/>
  <c r="U13" i="3"/>
  <c r="U57" i="3"/>
  <c r="U49" i="3"/>
  <c r="U48" i="3"/>
  <c r="Q56" i="3"/>
  <c r="Q55" i="3"/>
  <c r="Q54" i="3"/>
  <c r="Q34" i="3"/>
</calcChain>
</file>

<file path=xl/sharedStrings.xml><?xml version="1.0" encoding="utf-8"?>
<sst xmlns="http://schemas.openxmlformats.org/spreadsheetml/2006/main" count="545" uniqueCount="217">
  <si>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</si>
  <si>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</si>
  <si>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</si>
  <si>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</si>
  <si>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</si>
  <si>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</si>
  <si>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</si>
  <si>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</si>
  <si>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</si>
  <si>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</si>
  <si>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</si>
  <si>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</si>
  <si>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</si>
  <si>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</si>
  <si>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</si>
  <si>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</si>
  <si>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</si>
  <si>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</si>
  <si>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</si>
  <si>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</si>
  <si>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SELECT</t>
  </si>
  <si>
    <t>Yes</t>
  </si>
  <si>
    <t>No</t>
  </si>
  <si>
    <t>NA</t>
  </si>
  <si>
    <t>OTHERs</t>
  </si>
  <si>
    <t>R</t>
  </si>
  <si>
    <t>I</t>
  </si>
  <si>
    <t>S</t>
  </si>
  <si>
    <t xml:space="preserve">Process Audit </t>
  </si>
  <si>
    <t xml:space="preserve">Trimming Unit </t>
  </si>
  <si>
    <t>SEAMER</t>
  </si>
  <si>
    <t xml:space="preserve">Machine Gauges </t>
  </si>
  <si>
    <t xml:space="preserve">THT </t>
  </si>
  <si>
    <t xml:space="preserve">Top Seal </t>
  </si>
  <si>
    <t xml:space="preserve">Control Points </t>
  </si>
  <si>
    <t>ZD Systems &amp; M/c Sensor</t>
  </si>
  <si>
    <t>Skill and Competency</t>
  </si>
  <si>
    <t xml:space="preserve">Calibration of Gauges </t>
  </si>
  <si>
    <t>P1.1</t>
  </si>
  <si>
    <t>P1.2</t>
  </si>
  <si>
    <t>P1.3</t>
  </si>
  <si>
    <t>P1.4</t>
  </si>
  <si>
    <t>P1.5</t>
  </si>
  <si>
    <t>P2.1</t>
  </si>
  <si>
    <t>P2.2</t>
  </si>
  <si>
    <t>P2.3</t>
  </si>
  <si>
    <t>P2.4</t>
  </si>
  <si>
    <t>P2.5</t>
  </si>
  <si>
    <t>P2.6</t>
  </si>
  <si>
    <t>P2.7</t>
  </si>
  <si>
    <t>P3.1</t>
  </si>
  <si>
    <t>P3.2</t>
  </si>
  <si>
    <t>P3.2.1</t>
  </si>
  <si>
    <t>P3.3</t>
  </si>
  <si>
    <t>P3.3.1</t>
  </si>
  <si>
    <t>P3.4</t>
  </si>
  <si>
    <t>P3.4.1</t>
  </si>
  <si>
    <t>P3.5</t>
  </si>
  <si>
    <t>P3.5.1</t>
  </si>
  <si>
    <t>P3.6</t>
  </si>
  <si>
    <t>P3.6.1</t>
  </si>
  <si>
    <t>P3.7</t>
  </si>
  <si>
    <t>P4.1</t>
  </si>
  <si>
    <t>P4.1.1</t>
  </si>
  <si>
    <t>P4.1.2</t>
  </si>
  <si>
    <t>P4.2</t>
  </si>
  <si>
    <t>P4.3</t>
  </si>
  <si>
    <t>P4.4</t>
  </si>
  <si>
    <t>P4.5</t>
  </si>
  <si>
    <t>P5.1</t>
  </si>
  <si>
    <t>P5.2</t>
  </si>
  <si>
    <t>P5.3</t>
  </si>
  <si>
    <t>P5.4</t>
  </si>
  <si>
    <t>P5.5</t>
  </si>
  <si>
    <t>P5.6</t>
  </si>
  <si>
    <t>P6.1</t>
  </si>
  <si>
    <t>P6.2</t>
  </si>
  <si>
    <t>P6.3</t>
  </si>
  <si>
    <t>P6.4</t>
  </si>
  <si>
    <t>P6.5</t>
  </si>
  <si>
    <t>P6.6</t>
  </si>
  <si>
    <t>P7.1</t>
  </si>
  <si>
    <t>P7.2</t>
  </si>
  <si>
    <t>P7.3</t>
  </si>
  <si>
    <t>P7.4</t>
  </si>
  <si>
    <t>P7.5</t>
  </si>
  <si>
    <t>P7.6</t>
  </si>
  <si>
    <t>P8.1</t>
  </si>
  <si>
    <t>P8.2</t>
  </si>
  <si>
    <t>P8.3</t>
  </si>
  <si>
    <t>P8.4</t>
  </si>
  <si>
    <t>P9.1</t>
  </si>
  <si>
    <t>P9.2</t>
  </si>
  <si>
    <t>P9.3</t>
  </si>
  <si>
    <t>P9.4</t>
  </si>
  <si>
    <t>P9.5</t>
  </si>
  <si>
    <t>P9.6</t>
  </si>
  <si>
    <t>P9.7</t>
  </si>
  <si>
    <t>NUMERIC</t>
  </si>
  <si>
    <t>DATE</t>
  </si>
  <si>
    <t xml:space="preserve">What is the trim width ,set on trimming unit.( after web guide ) </t>
  </si>
  <si>
    <t>Is the Trim suction and blow off activated  (A &amp; B drum)</t>
  </si>
  <si>
    <t>Do you observed any un-trimmed thread on running web or on machine</t>
  </si>
  <si>
    <t>Do you observed dust after trimming unit, on rollers.</t>
  </si>
  <si>
    <t>What is the pressure set , on webguide (mBar)</t>
  </si>
  <si>
    <t xml:space="preserve">What is the HF Power output at machine Speed - 0 to 5 m/min </t>
  </si>
  <si>
    <t xml:space="preserve">What is the HF Power output at machine Speed - 5 to 10 m/min </t>
  </si>
  <si>
    <t xml:space="preserve">What is the HF Power output at machine Speed - 20  m/min </t>
  </si>
  <si>
    <t>When was the  last HF bar changed on machine ?</t>
  </si>
  <si>
    <t>When was the last  Internal Band changed on machine.?</t>
  </si>
  <si>
    <t>When was the last  External Band changed on machine?</t>
  </si>
  <si>
    <t>When  was the last Forming belt changed on machine ?</t>
  </si>
  <si>
    <t>Check gauges availability and its reading  on machines ?</t>
  </si>
  <si>
    <t>Do we have gauge for Inner belt and is it functioning properly ?</t>
  </si>
  <si>
    <t>What is the reading on Inner belt gauge ?</t>
  </si>
  <si>
    <t>Do we have gauge for Air Mandrel - seamer and is it functioning properly ?</t>
  </si>
  <si>
    <t>What is the reading on Air Mandrel - seamer  gauge  ?</t>
  </si>
  <si>
    <t>Do we have gauge for HF bar pressure  and is it functioning properly ?</t>
  </si>
  <si>
    <t>What is the reading on HF bar pressure  gauge  ?</t>
  </si>
  <si>
    <t>Do we have gauge for Compression bar  and is it functioning properly?</t>
  </si>
  <si>
    <t>What is the reading on Compression  bar pressure  gauge  ?</t>
  </si>
  <si>
    <t>Do we have gauge for Forming Belt  and is it functioning properly ?</t>
  </si>
  <si>
    <t>What is the reading on Forming belt  pressure  gauge  ?</t>
  </si>
  <si>
    <t>What is the water Outlet  temperature from HF bar ?</t>
  </si>
  <si>
    <t xml:space="preserve">Do we have practice of cheking Doughnut weight on each mandrel. ( attached image ) </t>
  </si>
  <si>
    <t>What is the diameter of running product</t>
  </si>
  <si>
    <t xml:space="preserve">What is the doughnut weight kept / tested for current order </t>
  </si>
  <si>
    <t xml:space="preserve">What is the Extruder Air pressure given </t>
  </si>
  <si>
    <t xml:space="preserve">What is Water inlet temperature at extruder </t>
  </si>
  <si>
    <t xml:space="preserve">What is Water outlet temp at extruder </t>
  </si>
  <si>
    <t xml:space="preserve">What is Extruder heater temperature at different zone ( put range min to max ) </t>
  </si>
  <si>
    <t>Do we have Top seal unit on this machine</t>
  </si>
  <si>
    <t xml:space="preserve">What is the  Top seal unit punch change frequency ( Within 3 months ideally ) </t>
  </si>
  <si>
    <t>Mention date of last Top seal unit change on this machine</t>
  </si>
  <si>
    <t>Mention date of last  maintenance date of Top seal unit</t>
  </si>
  <si>
    <t xml:space="preserve">What is top Seal pressure set on top seal unit </t>
  </si>
  <si>
    <t xml:space="preserve">What is the temperature set on top seal unit </t>
  </si>
  <si>
    <t>What is the length of web (mm) ejected , After splice passes through.</t>
  </si>
  <si>
    <t>What is the length of web (mm) ejected , Before splice</t>
  </si>
  <si>
    <t xml:space="preserve">What is the length of web (mm) ejected , After machine restart </t>
  </si>
  <si>
    <t xml:space="preserve">Does Line Technitian checks Seam quality after M/s Stoppage and Splice pass </t>
  </si>
  <si>
    <t>Is SPM activity followed and heck on machine ? Attach image</t>
  </si>
  <si>
    <t xml:space="preserve">Do you observed any Temporary adjustment on machine </t>
  </si>
  <si>
    <t xml:space="preserve">Is P4S system working on machine </t>
  </si>
  <si>
    <t xml:space="preserve">Is Shoulder inspection system working on machine </t>
  </si>
  <si>
    <t xml:space="preserve">Is Splice  detection sensor working machine </t>
  </si>
  <si>
    <t xml:space="preserve">Is the capping sensor working on machine </t>
  </si>
  <si>
    <t>Do machine stops, when water inlet @ HF bar , stopped.</t>
  </si>
  <si>
    <t xml:space="preserve">Is Top seal splice sensor </t>
  </si>
  <si>
    <t xml:space="preserve">INETRVIEW with machine technitian </t>
  </si>
  <si>
    <t xml:space="preserve">Is he aware of Critical / major defects of product </t>
  </si>
  <si>
    <t xml:space="preserve">Is he aware of Process Controls  control points of machines </t>
  </si>
  <si>
    <t xml:space="preserve">Is he aware of recent complaints of plant / respective machine </t>
  </si>
  <si>
    <t xml:space="preserve">Have we Calibrated -  Inner Belt gauge </t>
  </si>
  <si>
    <t>Have we  caliberated - Inner Air Mandrel - seamer  gauge</t>
  </si>
  <si>
    <t>Have we  calibrated - HF bar pressure gauge</t>
  </si>
  <si>
    <t>Have we Calibrated -  Compression bar  gauge</t>
  </si>
  <si>
    <t xml:space="preserve">Have we Calibrated -  Forming belt gauge </t>
  </si>
  <si>
    <t xml:space="preserve">Have we  Calibrated -  THT header gauge </t>
  </si>
  <si>
    <t xml:space="preserve">Have we  Calibrated - Water inlet temperature gauge </t>
  </si>
  <si>
    <t>1-1.5</t>
  </si>
  <si>
    <t>1.5-2</t>
  </si>
  <si>
    <t>2.5-3</t>
  </si>
  <si>
    <t>Above 3</t>
  </si>
  <si>
    <t xml:space="preserve">14-16 % </t>
  </si>
  <si>
    <t xml:space="preserve">16-18% </t>
  </si>
  <si>
    <t>18-20%</t>
  </si>
  <si>
    <t xml:space="preserve">20-22% </t>
  </si>
  <si>
    <t>16-20%</t>
  </si>
  <si>
    <t xml:space="preserve">20-24% </t>
  </si>
  <si>
    <t>21-26%</t>
  </si>
  <si>
    <t>22-28%</t>
  </si>
  <si>
    <t>24-26%</t>
  </si>
  <si>
    <t>26- 28%</t>
  </si>
  <si>
    <t>28- 30%</t>
  </si>
  <si>
    <t>30-32%</t>
  </si>
  <si>
    <t xml:space="preserve">&lt; month </t>
  </si>
  <si>
    <t xml:space="preserve">1-2 month </t>
  </si>
  <si>
    <t xml:space="preserve">2-3 month </t>
  </si>
  <si>
    <t xml:space="preserve">&gt;3 month </t>
  </si>
  <si>
    <t xml:space="preserve">&lt;6 month </t>
  </si>
  <si>
    <t xml:space="preserve">6-8 month </t>
  </si>
  <si>
    <t xml:space="preserve">No data </t>
  </si>
  <si>
    <t>0-3</t>
  </si>
  <si>
    <t>0-4</t>
  </si>
  <si>
    <t>0-5</t>
  </si>
  <si>
    <t>0-6</t>
  </si>
  <si>
    <t>1-2</t>
  </si>
  <si>
    <t>2-3</t>
  </si>
  <si>
    <t>3-4</t>
  </si>
  <si>
    <t>Above 4</t>
  </si>
  <si>
    <t>20-22</t>
  </si>
  <si>
    <t>22-24</t>
  </si>
  <si>
    <t>24-26</t>
  </si>
  <si>
    <t>26-28</t>
  </si>
  <si>
    <t>16-18 Deg</t>
  </si>
  <si>
    <t>19-20 Deg</t>
  </si>
  <si>
    <t>21-22 Deg</t>
  </si>
  <si>
    <t>22-24 Deg</t>
  </si>
  <si>
    <t>24-26 Deg</t>
  </si>
  <si>
    <t>26-28 Deg</t>
  </si>
  <si>
    <t>&gt; 28 Deg</t>
  </si>
  <si>
    <t>100-150</t>
  </si>
  <si>
    <t>150-200</t>
  </si>
  <si>
    <t>200-250</t>
  </si>
  <si>
    <t>250-300</t>
  </si>
  <si>
    <t xml:space="preserve">No </t>
  </si>
  <si>
    <t>3-4 month</t>
  </si>
  <si>
    <t xml:space="preserve">4-5 month </t>
  </si>
  <si>
    <t>&gt;5 month</t>
  </si>
  <si>
    <t>160-180</t>
  </si>
  <si>
    <t>180-220</t>
  </si>
  <si>
    <t>220-240</t>
  </si>
  <si>
    <t>240-260</t>
  </si>
  <si>
    <t xml:space="preserve">Yes </t>
  </si>
  <si>
    <t xml:space="preserve">Not Available </t>
  </si>
  <si>
    <t>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</si>
</sst>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Trebuchet MS"/>
      <family val="2"/>
    </font>
    <font>
      <sz val="10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99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164" fontId="2" fillId="4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0" fillId="0" borderId="0" xfId="0" applyAlignment="1">
      <alignment horizontal="center" vertical="center"/>
    </xf>
    <xf numFmtId="0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right"/>
    </xf>
    <xf numFmtId="0" fontId="4" fillId="0" borderId="0" xfId="1" applyFont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5" fillId="5" borderId="1" xfId="0" applyFont="1" applyFill="1" applyBorder="1" applyAlignment="1" applyProtection="1">
      <alignment horizontal="center" vertical="center"/>
      <protection locked="0" hidden="1"/>
    </xf>
    <xf numFmtId="0" fontId="5" fillId="5" borderId="2" xfId="0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topLeftCell="A23" zoomScaleNormal="100" workbookViewId="0">
      <selection activeCell="H36" sqref="H36"/>
    </sheetView>
  </sheetViews>
  <sheetFormatPr defaultColWidth="8.8984375" defaultRowHeight="15.6" x14ac:dyDescent="0.3"/>
  <cols>
    <col min="1" max="1" width="15.09765625" bestFit="1" customWidth="1"/>
    <col min="2" max="2" width="37.09765625" style="1" customWidth="1"/>
    <col min="3" max="3" width="8.3984375" bestFit="1" customWidth="1"/>
    <col min="4" max="4" width="12.09765625" bestFit="1" customWidth="1"/>
    <col min="5" max="5" width="16.5" bestFit="1" customWidth="1"/>
    <col min="6" max="6" width="20.09765625" bestFit="1" customWidth="1"/>
    <col min="7" max="7" width="11.09765625" bestFit="1" customWidth="1"/>
    <col min="8" max="8" width="76.3984375" style="2" bestFit="1" customWidth="1"/>
    <col min="9" max="10" width="15" style="1" bestFit="1" customWidth="1"/>
    <col min="11" max="11" width="14.5" style="1" bestFit="1" customWidth="1"/>
    <col min="12" max="12" width="15" style="1" bestFit="1" customWidth="1"/>
    <col min="13" max="13" width="15" bestFit="1" customWidth="1"/>
    <col min="14" max="14" width="8.8984375" bestFit="1" customWidth="1"/>
    <col min="15" max="15" width="7.5" bestFit="1" customWidth="1"/>
    <col min="16" max="16" width="9.8984375" bestFit="1" customWidth="1"/>
    <col min="17" max="17" width="6.3984375" bestFit="1" customWidth="1"/>
    <col min="18" max="18" width="9.5" bestFit="1" customWidth="1"/>
    <col min="19" max="21" width="8.8984375" style="1"/>
  </cols>
  <sheetData>
    <row r="1" spans="1:21" s="1" customFormat="1" ht="31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5" t="s">
        <v>18</v>
      </c>
      <c r="T1" s="5" t="s">
        <v>19</v>
      </c>
      <c r="U1" s="4" t="s">
        <v>24</v>
      </c>
    </row>
    <row r="2" spans="1:21" x14ac:dyDescent="0.3">
      <c r="A2" t="s">
        <v>28</v>
      </c>
      <c r="B2" s="1" t="s">
        <v>29</v>
      </c>
      <c r="C2" t="s">
        <v>38</v>
      </c>
      <c r="D2" s="3"/>
      <c r="F2" s="3">
        <v>0</v>
      </c>
      <c r="G2" t="s">
        <v>98</v>
      </c>
      <c r="H2" s="7" t="s">
        <v>100</v>
      </c>
      <c r="I2" s="9"/>
      <c r="J2" s="9"/>
      <c r="K2" s="9"/>
      <c r="L2" s="9"/>
      <c r="N2" s="3"/>
      <c r="O2">
        <f>IF(N2=4,3,IF(N2=3,2,IF(N2=2,1,0)))</f>
        <v>0</v>
      </c>
      <c r="P2" s="13">
        <v>3</v>
      </c>
      <c r="Q2" s="6">
        <f>O2*P2/(3*S2)*T2</f>
        <v>0</v>
      </c>
      <c r="R2" s="14" t="s">
        <v>25</v>
      </c>
      <c r="S2" s="4">
        <f>SUM(P2:P61)</f>
        <v>130</v>
      </c>
      <c r="T2" s="4">
        <v>200</v>
      </c>
      <c r="U2" s="4">
        <f>3*P2/(3*S2)*T2</f>
        <v>4.6153846153846159</v>
      </c>
    </row>
    <row r="3" spans="1:21" ht="15.6" customHeight="1" x14ac:dyDescent="0.3">
      <c r="A3" t="s">
        <v>28</v>
      </c>
      <c r="B3" s="1" t="s">
        <v>29</v>
      </c>
      <c r="C3" t="s">
        <v>39</v>
      </c>
      <c r="D3" s="3"/>
      <c r="F3" s="3">
        <v>0</v>
      </c>
      <c r="G3" t="s">
        <v>20</v>
      </c>
      <c r="H3" s="7" t="s">
        <v>101</v>
      </c>
      <c r="I3" s="9" t="s">
        <v>21</v>
      </c>
      <c r="J3" s="9" t="s">
        <v>22</v>
      </c>
      <c r="K3" s="9"/>
      <c r="L3" s="9"/>
      <c r="N3" s="3"/>
      <c r="O3">
        <f>IF(N3=4,3,IF(N3=3,2,IF(N3=2,1,0)))</f>
        <v>0</v>
      </c>
      <c r="P3" s="13">
        <v>3</v>
      </c>
      <c r="Q3" s="6">
        <f t="shared" ref="Q3:Q61" si="0">O3*P3/(3*S3)*T3</f>
        <v>0</v>
      </c>
      <c r="R3" s="14" t="s">
        <v>25</v>
      </c>
      <c r="S3" s="4">
        <f>SUM(P2:P61)</f>
        <v>130</v>
      </c>
      <c r="T3" s="4">
        <v>200</v>
      </c>
      <c r="U3" s="4">
        <f t="shared" ref="U3:U61" si="1">3*P3/(3*S3)*T3</f>
        <v>4.6153846153846159</v>
      </c>
    </row>
    <row r="4" spans="1:21" x14ac:dyDescent="0.3">
      <c r="A4" t="s">
        <v>28</v>
      </c>
      <c r="B4" s="1" t="s">
        <v>29</v>
      </c>
      <c r="C4" t="s">
        <v>40</v>
      </c>
      <c r="D4" s="3"/>
      <c r="F4" s="3">
        <v>0</v>
      </c>
      <c r="G4" t="s">
        <v>20</v>
      </c>
      <c r="H4" s="7" t="s">
        <v>102</v>
      </c>
      <c r="I4" s="9" t="s">
        <v>21</v>
      </c>
      <c r="J4" s="9" t="s">
        <v>22</v>
      </c>
      <c r="K4" s="9"/>
      <c r="L4" s="9"/>
      <c r="N4" s="3"/>
      <c r="O4">
        <f>IF(N2=1,0,IF(N4=4,3,IF(N4=3,2,IF(N4=2,1,0))))</f>
        <v>0</v>
      </c>
      <c r="P4" s="13">
        <v>1</v>
      </c>
      <c r="Q4" s="6">
        <f t="shared" si="0"/>
        <v>0</v>
      </c>
      <c r="R4" s="14" t="s">
        <v>27</v>
      </c>
      <c r="S4" s="4">
        <f>SUM(P2:P61)</f>
        <v>130</v>
      </c>
      <c r="T4" s="4">
        <v>200</v>
      </c>
      <c r="U4" s="4">
        <f t="shared" si="1"/>
        <v>1.5384615384615385</v>
      </c>
    </row>
    <row r="5" spans="1:21" x14ac:dyDescent="0.3">
      <c r="A5" t="s">
        <v>28</v>
      </c>
      <c r="B5" s="1" t="s">
        <v>29</v>
      </c>
      <c r="C5" t="s">
        <v>41</v>
      </c>
      <c r="D5" s="3"/>
      <c r="F5" s="3">
        <v>0</v>
      </c>
      <c r="G5" t="s">
        <v>20</v>
      </c>
      <c r="H5" s="7" t="s">
        <v>103</v>
      </c>
      <c r="I5" s="9" t="s">
        <v>21</v>
      </c>
      <c r="J5" s="9" t="s">
        <v>22</v>
      </c>
      <c r="K5" s="9"/>
      <c r="L5" s="9"/>
      <c r="N5" s="3"/>
      <c r="O5">
        <f>IF(N5=1,3,0)</f>
        <v>0</v>
      </c>
      <c r="P5" s="13">
        <v>1</v>
      </c>
      <c r="Q5" s="6">
        <f t="shared" si="0"/>
        <v>0</v>
      </c>
      <c r="R5" s="14" t="s">
        <v>27</v>
      </c>
      <c r="S5" s="4">
        <f>SUM(P2:P61)</f>
        <v>130</v>
      </c>
      <c r="T5" s="4">
        <v>200</v>
      </c>
      <c r="U5" s="4">
        <f t="shared" si="1"/>
        <v>1.5384615384615385</v>
      </c>
    </row>
    <row r="6" spans="1:21" x14ac:dyDescent="0.3">
      <c r="A6" t="s">
        <v>28</v>
      </c>
      <c r="B6" s="1" t="s">
        <v>29</v>
      </c>
      <c r="C6" t="s">
        <v>42</v>
      </c>
      <c r="D6" s="3"/>
      <c r="F6" s="3">
        <v>0</v>
      </c>
      <c r="G6" t="s">
        <v>20</v>
      </c>
      <c r="H6" s="7" t="s">
        <v>104</v>
      </c>
      <c r="I6" s="9" t="s">
        <v>160</v>
      </c>
      <c r="J6" s="9" t="s">
        <v>161</v>
      </c>
      <c r="K6" s="9" t="s">
        <v>162</v>
      </c>
      <c r="L6" s="9" t="s">
        <v>163</v>
      </c>
      <c r="N6" s="3"/>
      <c r="O6">
        <f>IF(N6="",0,IF(N6&gt;=3,3,IF(N6&gt;1,2,0)))</f>
        <v>0</v>
      </c>
      <c r="P6" s="13">
        <v>2</v>
      </c>
      <c r="Q6" s="6">
        <f t="shared" si="0"/>
        <v>0</v>
      </c>
      <c r="R6" s="14" t="s">
        <v>26</v>
      </c>
      <c r="S6" s="4">
        <f>SUM(P2:P61)</f>
        <v>130</v>
      </c>
      <c r="T6" s="4">
        <v>200</v>
      </c>
      <c r="U6" s="4">
        <f t="shared" si="1"/>
        <v>3.0769230769230771</v>
      </c>
    </row>
    <row r="7" spans="1:21" x14ac:dyDescent="0.3">
      <c r="A7" t="s">
        <v>28</v>
      </c>
      <c r="B7" s="1" t="s">
        <v>30</v>
      </c>
      <c r="C7" t="s">
        <v>43</v>
      </c>
      <c r="D7" s="3"/>
      <c r="F7" s="3">
        <v>0</v>
      </c>
      <c r="G7" t="s">
        <v>20</v>
      </c>
      <c r="H7" s="7" t="s">
        <v>105</v>
      </c>
      <c r="I7" s="9" t="s">
        <v>164</v>
      </c>
      <c r="J7" s="9" t="s">
        <v>165</v>
      </c>
      <c r="K7" s="9" t="s">
        <v>166</v>
      </c>
      <c r="L7" s="9" t="s">
        <v>167</v>
      </c>
      <c r="N7" s="3"/>
      <c r="O7">
        <f>IF(N7=4,3,IF(N7=3,2,IF(N7=2,1,0)))</f>
        <v>0</v>
      </c>
      <c r="P7" s="13">
        <v>3</v>
      </c>
      <c r="Q7" s="6">
        <f t="shared" si="0"/>
        <v>0</v>
      </c>
      <c r="R7" s="14" t="s">
        <v>25</v>
      </c>
      <c r="S7" s="4">
        <f>SUM(P2:P61)</f>
        <v>130</v>
      </c>
      <c r="T7" s="4">
        <v>200</v>
      </c>
      <c r="U7" s="4">
        <f t="shared" si="1"/>
        <v>4.6153846153846159</v>
      </c>
    </row>
    <row r="8" spans="1:21" x14ac:dyDescent="0.3">
      <c r="A8" t="s">
        <v>28</v>
      </c>
      <c r="B8" s="1" t="s">
        <v>30</v>
      </c>
      <c r="C8" t="s">
        <v>44</v>
      </c>
      <c r="D8" s="3"/>
      <c r="F8" s="3">
        <v>0</v>
      </c>
      <c r="G8" t="s">
        <v>20</v>
      </c>
      <c r="H8" s="7" t="s">
        <v>106</v>
      </c>
      <c r="I8" s="9" t="s">
        <v>168</v>
      </c>
      <c r="J8" s="9" t="s">
        <v>169</v>
      </c>
      <c r="K8" s="9" t="s">
        <v>170</v>
      </c>
      <c r="L8" s="9" t="s">
        <v>171</v>
      </c>
      <c r="N8" s="3"/>
      <c r="O8">
        <f>IF(N8=4,3,IF(N8=3,2,IF(N8=2,1,0)))</f>
        <v>0</v>
      </c>
      <c r="P8" s="13">
        <v>2</v>
      </c>
      <c r="Q8" s="6">
        <f t="shared" si="0"/>
        <v>0</v>
      </c>
      <c r="R8" s="14" t="s">
        <v>26</v>
      </c>
      <c r="S8" s="4">
        <f>SUM(P2:P61)</f>
        <v>130</v>
      </c>
      <c r="T8" s="4">
        <v>200</v>
      </c>
      <c r="U8" s="4">
        <f t="shared" si="1"/>
        <v>3.0769230769230771</v>
      </c>
    </row>
    <row r="9" spans="1:21" x14ac:dyDescent="0.3">
      <c r="A9" t="s">
        <v>28</v>
      </c>
      <c r="B9" s="1" t="s">
        <v>30</v>
      </c>
      <c r="C9" t="s">
        <v>45</v>
      </c>
      <c r="D9" s="3"/>
      <c r="F9" s="3">
        <v>0</v>
      </c>
      <c r="G9" t="s">
        <v>20</v>
      </c>
      <c r="H9" s="7" t="s">
        <v>107</v>
      </c>
      <c r="I9" s="9" t="s">
        <v>172</v>
      </c>
      <c r="J9" s="9" t="s">
        <v>173</v>
      </c>
      <c r="K9" s="9" t="s">
        <v>174</v>
      </c>
      <c r="L9" s="9" t="s">
        <v>175</v>
      </c>
      <c r="N9" s="3"/>
      <c r="O9">
        <f>IF(N9=4,3,IF(N9=3,2,IF(N9=2,1,0)))</f>
        <v>0</v>
      </c>
      <c r="P9" s="13">
        <v>3</v>
      </c>
      <c r="Q9" s="6">
        <f t="shared" si="0"/>
        <v>0</v>
      </c>
      <c r="R9" s="14" t="s">
        <v>25</v>
      </c>
      <c r="S9" s="4">
        <f>SUM(P2:P61)</f>
        <v>130</v>
      </c>
      <c r="T9" s="4">
        <v>200</v>
      </c>
      <c r="U9" s="4">
        <f t="shared" si="1"/>
        <v>4.6153846153846159</v>
      </c>
    </row>
    <row r="10" spans="1:21" x14ac:dyDescent="0.3">
      <c r="A10" t="s">
        <v>28</v>
      </c>
      <c r="B10" s="1" t="s">
        <v>30</v>
      </c>
      <c r="C10" t="s">
        <v>46</v>
      </c>
      <c r="D10" s="3"/>
      <c r="F10" s="3">
        <v>0</v>
      </c>
      <c r="G10" t="s">
        <v>20</v>
      </c>
      <c r="H10" s="7" t="s">
        <v>108</v>
      </c>
      <c r="I10" s="9" t="s">
        <v>176</v>
      </c>
      <c r="J10" s="9" t="s">
        <v>177</v>
      </c>
      <c r="K10" s="9" t="s">
        <v>178</v>
      </c>
      <c r="L10" s="9" t="s">
        <v>179</v>
      </c>
      <c r="N10" s="3"/>
      <c r="O10">
        <f>IF(N10=1,3,0)</f>
        <v>0</v>
      </c>
      <c r="P10" s="13">
        <v>1</v>
      </c>
      <c r="Q10" s="6">
        <f t="shared" si="0"/>
        <v>0</v>
      </c>
      <c r="R10" s="14" t="s">
        <v>27</v>
      </c>
      <c r="S10" s="4">
        <f>SUM(P2:P61)</f>
        <v>130</v>
      </c>
      <c r="T10" s="4">
        <v>200</v>
      </c>
      <c r="U10" s="4">
        <f t="shared" si="1"/>
        <v>1.5384615384615385</v>
      </c>
    </row>
    <row r="11" spans="1:21" x14ac:dyDescent="0.3">
      <c r="A11" t="s">
        <v>28</v>
      </c>
      <c r="B11" s="1" t="s">
        <v>30</v>
      </c>
      <c r="C11" t="s">
        <v>47</v>
      </c>
      <c r="D11" s="3"/>
      <c r="F11" s="3">
        <v>0</v>
      </c>
      <c r="G11" t="s">
        <v>20</v>
      </c>
      <c r="H11" s="7" t="s">
        <v>109</v>
      </c>
      <c r="I11" s="9" t="s">
        <v>176</v>
      </c>
      <c r="J11" s="9" t="s">
        <v>177</v>
      </c>
      <c r="K11" s="9" t="s">
        <v>178</v>
      </c>
      <c r="L11" s="9" t="s">
        <v>179</v>
      </c>
      <c r="N11" s="3"/>
      <c r="O11">
        <f>IF(N11=4,3,IF(N11=3,2,IF(N11=2,1,0)))</f>
        <v>0</v>
      </c>
      <c r="P11" s="13">
        <v>2</v>
      </c>
      <c r="Q11" s="6">
        <f t="shared" si="0"/>
        <v>0</v>
      </c>
      <c r="R11" s="14" t="s">
        <v>26</v>
      </c>
      <c r="S11" s="4">
        <f>SUM(P2:P61)</f>
        <v>130</v>
      </c>
      <c r="T11" s="4">
        <v>200</v>
      </c>
      <c r="U11" s="4">
        <f t="shared" si="1"/>
        <v>3.0769230769230771</v>
      </c>
    </row>
    <row r="12" spans="1:21" x14ac:dyDescent="0.3">
      <c r="A12" t="s">
        <v>28</v>
      </c>
      <c r="B12" s="1" t="s">
        <v>30</v>
      </c>
      <c r="C12" t="s">
        <v>48</v>
      </c>
      <c r="D12" s="3"/>
      <c r="F12" s="3">
        <v>0</v>
      </c>
      <c r="G12" t="s">
        <v>20</v>
      </c>
      <c r="H12" s="7" t="s">
        <v>110</v>
      </c>
      <c r="I12" s="9" t="s">
        <v>176</v>
      </c>
      <c r="J12" s="9" t="s">
        <v>177</v>
      </c>
      <c r="K12" s="9" t="s">
        <v>178</v>
      </c>
      <c r="L12" s="9" t="s">
        <v>179</v>
      </c>
      <c r="N12" s="3"/>
      <c r="O12">
        <f>IF(N12=4,3,IF(N12=3,2,IF(N12=2,1,0)))</f>
        <v>0</v>
      </c>
      <c r="P12" s="13">
        <v>3</v>
      </c>
      <c r="Q12" s="6">
        <f t="shared" si="0"/>
        <v>0</v>
      </c>
      <c r="R12" s="14" t="s">
        <v>25</v>
      </c>
      <c r="S12" s="4">
        <f>SUM(P2:P61)</f>
        <v>130</v>
      </c>
      <c r="T12" s="4">
        <v>200</v>
      </c>
      <c r="U12" s="4">
        <f t="shared" si="1"/>
        <v>4.6153846153846159</v>
      </c>
    </row>
    <row r="13" spans="1:21" x14ac:dyDescent="0.3">
      <c r="A13" t="s">
        <v>28</v>
      </c>
      <c r="B13" s="1" t="s">
        <v>30</v>
      </c>
      <c r="C13" t="s">
        <v>49</v>
      </c>
      <c r="D13" s="3"/>
      <c r="F13" s="3">
        <v>0</v>
      </c>
      <c r="G13" t="s">
        <v>20</v>
      </c>
      <c r="H13" s="7" t="s">
        <v>111</v>
      </c>
      <c r="I13" s="9" t="s">
        <v>180</v>
      </c>
      <c r="J13" s="9" t="s">
        <v>181</v>
      </c>
      <c r="K13" s="9" t="s">
        <v>182</v>
      </c>
      <c r="L13" s="9"/>
      <c r="N13" s="3"/>
      <c r="O13">
        <f>IF(N13=4,3,IF(N13=3,2,IF(N13=2,1,0)))</f>
        <v>0</v>
      </c>
      <c r="P13" s="13">
        <v>3</v>
      </c>
      <c r="Q13" s="6">
        <f t="shared" si="0"/>
        <v>0</v>
      </c>
      <c r="R13" s="14" t="s">
        <v>25</v>
      </c>
      <c r="S13" s="4">
        <f>SUM(P2:P61)</f>
        <v>130</v>
      </c>
      <c r="T13" s="4">
        <v>200</v>
      </c>
      <c r="U13" s="4">
        <f t="shared" si="1"/>
        <v>4.6153846153846159</v>
      </c>
    </row>
    <row r="14" spans="1:21" x14ac:dyDescent="0.3">
      <c r="A14" t="s">
        <v>28</v>
      </c>
      <c r="B14" s="1" t="s">
        <v>31</v>
      </c>
      <c r="C14" t="s">
        <v>50</v>
      </c>
      <c r="D14" s="3"/>
      <c r="F14" s="3">
        <v>0</v>
      </c>
      <c r="G14" t="s">
        <v>216</v>
      </c>
      <c r="H14" s="7" t="s">
        <v>112</v>
      </c>
      <c r="I14" s="9"/>
      <c r="J14" s="9"/>
      <c r="K14" s="9"/>
      <c r="L14" s="9"/>
      <c r="N14" s="3"/>
      <c r="O14">
        <f>IF(N14=1,3,0)</f>
        <v>0</v>
      </c>
      <c r="P14" s="13">
        <v>3</v>
      </c>
      <c r="Q14" s="6">
        <f t="shared" si="0"/>
        <v>0</v>
      </c>
      <c r="R14" s="15" t="s">
        <v>25</v>
      </c>
      <c r="S14" s="4">
        <f>SUM(P2:P61)</f>
        <v>130</v>
      </c>
      <c r="T14" s="4">
        <v>200</v>
      </c>
      <c r="U14" s="4">
        <f t="shared" si="1"/>
        <v>4.6153846153846159</v>
      </c>
    </row>
    <row r="15" spans="1:21" x14ac:dyDescent="0.3">
      <c r="A15" t="s">
        <v>28</v>
      </c>
      <c r="B15" s="1" t="s">
        <v>31</v>
      </c>
      <c r="C15" t="s">
        <v>51</v>
      </c>
      <c r="D15" s="3"/>
      <c r="E15" s="7"/>
      <c r="F15" s="3">
        <v>0</v>
      </c>
      <c r="G15" t="s">
        <v>20</v>
      </c>
      <c r="H15" s="7" t="s">
        <v>113</v>
      </c>
      <c r="I15" s="9" t="s">
        <v>21</v>
      </c>
      <c r="J15" s="9" t="s">
        <v>22</v>
      </c>
      <c r="K15" s="9"/>
      <c r="L15" s="9"/>
      <c r="N15" s="3"/>
      <c r="O15">
        <f>IF($F$23=2,0,IF(N15=1,3,0))</f>
        <v>0</v>
      </c>
      <c r="P15" s="13">
        <v>2</v>
      </c>
      <c r="Q15" s="6">
        <f t="shared" si="0"/>
        <v>0</v>
      </c>
      <c r="R15" s="16" t="s">
        <v>26</v>
      </c>
      <c r="S15" s="4">
        <f>SUM(P2:P61)</f>
        <v>130</v>
      </c>
      <c r="T15" s="4">
        <v>200</v>
      </c>
      <c r="U15" s="4">
        <f t="shared" si="1"/>
        <v>3.0769230769230771</v>
      </c>
    </row>
    <row r="16" spans="1:21" x14ac:dyDescent="0.3">
      <c r="A16" t="s">
        <v>28</v>
      </c>
      <c r="B16" s="1" t="s">
        <v>31</v>
      </c>
      <c r="C16" t="s">
        <v>52</v>
      </c>
      <c r="D16" s="3"/>
      <c r="E16" t="s">
        <v>51</v>
      </c>
      <c r="F16" s="3">
        <v>1</v>
      </c>
      <c r="G16" t="s">
        <v>20</v>
      </c>
      <c r="H16" s="7" t="s">
        <v>114</v>
      </c>
      <c r="I16" s="9" t="s">
        <v>183</v>
      </c>
      <c r="J16" s="9" t="s">
        <v>184</v>
      </c>
      <c r="K16" s="9" t="s">
        <v>185</v>
      </c>
      <c r="L16" s="9" t="s">
        <v>186</v>
      </c>
      <c r="N16" s="3"/>
      <c r="O16">
        <f>IF($F$23=2,0,IF(N16=3,3,IF(N16=2,2,0)))</f>
        <v>0</v>
      </c>
      <c r="P16" s="13">
        <v>1</v>
      </c>
      <c r="Q16" s="6">
        <f t="shared" si="0"/>
        <v>0</v>
      </c>
      <c r="R16" s="16" t="s">
        <v>27</v>
      </c>
      <c r="S16" s="4">
        <f>SUM(P2:P61)</f>
        <v>130</v>
      </c>
      <c r="T16" s="4">
        <v>200</v>
      </c>
      <c r="U16" s="4">
        <f t="shared" si="1"/>
        <v>1.5384615384615385</v>
      </c>
    </row>
    <row r="17" spans="1:21" x14ac:dyDescent="0.3">
      <c r="A17" t="s">
        <v>28</v>
      </c>
      <c r="B17" s="1" t="s">
        <v>31</v>
      </c>
      <c r="C17" t="s">
        <v>53</v>
      </c>
      <c r="D17" s="3"/>
      <c r="E17" s="7"/>
      <c r="F17" s="3">
        <v>0</v>
      </c>
      <c r="G17" t="s">
        <v>20</v>
      </c>
      <c r="H17" s="7" t="s">
        <v>115</v>
      </c>
      <c r="I17" s="9" t="s">
        <v>21</v>
      </c>
      <c r="J17" s="9" t="s">
        <v>22</v>
      </c>
      <c r="K17" s="9"/>
      <c r="L17" s="9"/>
      <c r="N17" s="3"/>
      <c r="O17">
        <f>IF($F$23=2,0,IF(N17=4,3,IF(N17=3,2,IF(N17=2,1,0))))</f>
        <v>0</v>
      </c>
      <c r="P17" s="13">
        <v>3</v>
      </c>
      <c r="Q17" s="6">
        <f t="shared" si="0"/>
        <v>0</v>
      </c>
      <c r="R17" s="16" t="s">
        <v>25</v>
      </c>
      <c r="S17" s="4">
        <f>SUM(P2:P61)</f>
        <v>130</v>
      </c>
      <c r="T17" s="4">
        <v>200</v>
      </c>
      <c r="U17" s="4">
        <f t="shared" si="1"/>
        <v>4.6153846153846159</v>
      </c>
    </row>
    <row r="18" spans="1:21" x14ac:dyDescent="0.3">
      <c r="A18" t="s">
        <v>28</v>
      </c>
      <c r="B18" s="1" t="s">
        <v>31</v>
      </c>
      <c r="C18" t="s">
        <v>54</v>
      </c>
      <c r="D18" s="3"/>
      <c r="E18" t="s">
        <v>53</v>
      </c>
      <c r="F18" s="3">
        <v>1</v>
      </c>
      <c r="G18" t="s">
        <v>20</v>
      </c>
      <c r="H18" s="7" t="s">
        <v>116</v>
      </c>
      <c r="I18" s="9" t="s">
        <v>183</v>
      </c>
      <c r="J18" s="9" t="s">
        <v>184</v>
      </c>
      <c r="K18" s="9" t="s">
        <v>185</v>
      </c>
      <c r="L18" s="9" t="s">
        <v>186</v>
      </c>
      <c r="N18" s="3"/>
      <c r="O18">
        <f>IF($F$23=2,0,IF(N18=4,3,IF(N18=3,2,IF(N18=2,1,0))))</f>
        <v>0</v>
      </c>
      <c r="P18" s="13">
        <v>2</v>
      </c>
      <c r="Q18" s="6">
        <f t="shared" si="0"/>
        <v>0</v>
      </c>
      <c r="R18" s="16" t="s">
        <v>26</v>
      </c>
      <c r="S18" s="4">
        <f>SUM(P2:P61)</f>
        <v>130</v>
      </c>
      <c r="T18" s="4">
        <v>200</v>
      </c>
      <c r="U18" s="4">
        <f t="shared" si="1"/>
        <v>3.0769230769230771</v>
      </c>
    </row>
    <row r="19" spans="1:21" x14ac:dyDescent="0.3">
      <c r="A19" t="s">
        <v>28</v>
      </c>
      <c r="B19" s="1" t="s">
        <v>31</v>
      </c>
      <c r="C19" t="s">
        <v>55</v>
      </c>
      <c r="D19" s="3"/>
      <c r="F19" s="3">
        <v>0</v>
      </c>
      <c r="G19" t="s">
        <v>20</v>
      </c>
      <c r="H19" s="7" t="s">
        <v>117</v>
      </c>
      <c r="I19" s="9" t="s">
        <v>21</v>
      </c>
      <c r="J19" s="9" t="s">
        <v>22</v>
      </c>
      <c r="K19" s="9"/>
      <c r="L19" s="9"/>
      <c r="N19" s="3"/>
      <c r="O19" s="11">
        <f>IF(N19=1,3,0)</f>
        <v>0</v>
      </c>
      <c r="P19" s="13">
        <v>2</v>
      </c>
      <c r="Q19" s="6">
        <f t="shared" si="0"/>
        <v>0</v>
      </c>
      <c r="R19" s="14" t="s">
        <v>26</v>
      </c>
      <c r="S19" s="4">
        <f>SUM(P2:P61)</f>
        <v>130</v>
      </c>
      <c r="T19" s="4">
        <v>200</v>
      </c>
      <c r="U19" s="4">
        <f t="shared" si="1"/>
        <v>3.0769230769230771</v>
      </c>
    </row>
    <row r="20" spans="1:21" x14ac:dyDescent="0.3">
      <c r="A20" t="s">
        <v>28</v>
      </c>
      <c r="B20" s="1" t="s">
        <v>31</v>
      </c>
      <c r="C20" t="s">
        <v>56</v>
      </c>
      <c r="D20" s="3"/>
      <c r="E20" t="s">
        <v>55</v>
      </c>
      <c r="F20" s="3">
        <v>1</v>
      </c>
      <c r="G20" t="s">
        <v>20</v>
      </c>
      <c r="H20" s="7" t="s">
        <v>118</v>
      </c>
      <c r="I20" s="9" t="s">
        <v>187</v>
      </c>
      <c r="J20" s="9" t="s">
        <v>188</v>
      </c>
      <c r="K20" s="9" t="s">
        <v>189</v>
      </c>
      <c r="L20" s="9" t="s">
        <v>190</v>
      </c>
      <c r="N20" s="3"/>
      <c r="O20" s="11">
        <f>IF($N$19=2,0,IF(N20=3,3,IF(N20=2,2,0)))</f>
        <v>0</v>
      </c>
      <c r="P20" s="13">
        <v>2</v>
      </c>
      <c r="Q20" s="6">
        <f t="shared" si="0"/>
        <v>0</v>
      </c>
      <c r="R20" s="14" t="s">
        <v>26</v>
      </c>
      <c r="S20" s="4">
        <f>SUM(P2:P61)</f>
        <v>130</v>
      </c>
      <c r="T20" s="4">
        <v>200</v>
      </c>
      <c r="U20" s="4">
        <f t="shared" si="1"/>
        <v>3.0769230769230771</v>
      </c>
    </row>
    <row r="21" spans="1:21" x14ac:dyDescent="0.3">
      <c r="A21" t="s">
        <v>28</v>
      </c>
      <c r="B21" s="1" t="s">
        <v>31</v>
      </c>
      <c r="C21" t="s">
        <v>57</v>
      </c>
      <c r="D21" s="3"/>
      <c r="E21" s="7"/>
      <c r="F21" s="3">
        <v>1</v>
      </c>
      <c r="G21" t="s">
        <v>20</v>
      </c>
      <c r="H21" s="7" t="s">
        <v>119</v>
      </c>
      <c r="I21" s="9" t="s">
        <v>21</v>
      </c>
      <c r="J21" s="9" t="s">
        <v>22</v>
      </c>
      <c r="K21" s="9"/>
      <c r="L21" s="9"/>
      <c r="N21" s="3"/>
      <c r="O21" s="11">
        <f>IF($N$19=2,0,IF(N21=1,3,0))</f>
        <v>0</v>
      </c>
      <c r="P21" s="13">
        <v>3</v>
      </c>
      <c r="Q21" s="6">
        <f t="shared" si="0"/>
        <v>0</v>
      </c>
      <c r="R21" s="14" t="s">
        <v>25</v>
      </c>
      <c r="S21" s="4">
        <f>SUM(P2:P61)</f>
        <v>130</v>
      </c>
      <c r="T21" s="4">
        <v>200</v>
      </c>
      <c r="U21" s="4">
        <f t="shared" si="1"/>
        <v>4.6153846153846159</v>
      </c>
    </row>
    <row r="22" spans="1:21" x14ac:dyDescent="0.3">
      <c r="A22" t="s">
        <v>28</v>
      </c>
      <c r="B22" s="1" t="s">
        <v>31</v>
      </c>
      <c r="C22" t="s">
        <v>58</v>
      </c>
      <c r="D22" s="3"/>
      <c r="E22" t="s">
        <v>57</v>
      </c>
      <c r="F22" s="3">
        <v>1</v>
      </c>
      <c r="G22" t="s">
        <v>20</v>
      </c>
      <c r="H22" s="7" t="s">
        <v>120</v>
      </c>
      <c r="I22" s="9" t="s">
        <v>187</v>
      </c>
      <c r="J22" s="9" t="s">
        <v>188</v>
      </c>
      <c r="K22" s="9" t="s">
        <v>189</v>
      </c>
      <c r="L22" s="9" t="s">
        <v>190</v>
      </c>
      <c r="N22" s="3"/>
      <c r="O22" s="11">
        <f>IF(N22=1,3,0)</f>
        <v>0</v>
      </c>
      <c r="P22" s="13">
        <v>1</v>
      </c>
      <c r="Q22" s="6">
        <f t="shared" si="0"/>
        <v>0</v>
      </c>
      <c r="R22" s="14" t="s">
        <v>27</v>
      </c>
      <c r="S22" s="4">
        <f>SUM(P2:P61)</f>
        <v>130</v>
      </c>
      <c r="T22" s="4">
        <v>200</v>
      </c>
      <c r="U22" s="4">
        <f t="shared" si="1"/>
        <v>1.5384615384615385</v>
      </c>
    </row>
    <row r="23" spans="1:21" x14ac:dyDescent="0.3">
      <c r="A23" t="s">
        <v>28</v>
      </c>
      <c r="B23" s="1" t="s">
        <v>31</v>
      </c>
      <c r="C23" t="s">
        <v>59</v>
      </c>
      <c r="D23" s="3"/>
      <c r="E23" s="7"/>
      <c r="F23" s="3">
        <v>0</v>
      </c>
      <c r="G23" t="s">
        <v>20</v>
      </c>
      <c r="H23" s="7" t="s">
        <v>121</v>
      </c>
      <c r="I23" s="9" t="s">
        <v>21</v>
      </c>
      <c r="J23" s="9" t="s">
        <v>22</v>
      </c>
      <c r="K23" s="9"/>
      <c r="L23" s="9"/>
      <c r="N23" s="3"/>
      <c r="O23" s="11">
        <f>IF($N$22=2,0,IF(N23=4,3,IF(N23=3,2,IF(N23=2,1,0))))</f>
        <v>0</v>
      </c>
      <c r="P23" s="13">
        <v>2</v>
      </c>
      <c r="Q23" s="6">
        <f t="shared" si="0"/>
        <v>0</v>
      </c>
      <c r="R23" s="14" t="s">
        <v>26</v>
      </c>
      <c r="S23" s="4">
        <f>SUM(P2:P61)</f>
        <v>130</v>
      </c>
      <c r="T23" s="4">
        <v>200</v>
      </c>
      <c r="U23" s="4">
        <f t="shared" si="1"/>
        <v>3.0769230769230771</v>
      </c>
    </row>
    <row r="24" spans="1:21" x14ac:dyDescent="0.3">
      <c r="A24" t="s">
        <v>28</v>
      </c>
      <c r="B24" s="1" t="s">
        <v>31</v>
      </c>
      <c r="C24" t="s">
        <v>60</v>
      </c>
      <c r="D24" s="4"/>
      <c r="E24" t="s">
        <v>59</v>
      </c>
      <c r="F24" s="3">
        <v>1</v>
      </c>
      <c r="G24" t="s">
        <v>20</v>
      </c>
      <c r="H24" s="7" t="s">
        <v>122</v>
      </c>
      <c r="I24" s="9" t="s">
        <v>187</v>
      </c>
      <c r="J24" s="9" t="s">
        <v>188</v>
      </c>
      <c r="K24" s="9" t="s">
        <v>189</v>
      </c>
      <c r="L24" s="9" t="s">
        <v>190</v>
      </c>
      <c r="N24" s="4"/>
      <c r="O24" s="11">
        <f>IF(N24=1,3,IF(N24=2,2,IF(N24=3,1,0)))</f>
        <v>0</v>
      </c>
      <c r="P24" s="13">
        <v>2</v>
      </c>
      <c r="Q24" s="6">
        <f t="shared" si="0"/>
        <v>0</v>
      </c>
      <c r="R24" s="14" t="s">
        <v>26</v>
      </c>
      <c r="S24" s="4">
        <f>SUM(P2:P61)</f>
        <v>130</v>
      </c>
      <c r="T24" s="4">
        <v>200</v>
      </c>
      <c r="U24" s="4">
        <f t="shared" si="1"/>
        <v>3.0769230769230771</v>
      </c>
    </row>
    <row r="25" spans="1:21" x14ac:dyDescent="0.3">
      <c r="A25" t="s">
        <v>28</v>
      </c>
      <c r="B25" s="1" t="s">
        <v>31</v>
      </c>
      <c r="C25" t="s">
        <v>61</v>
      </c>
      <c r="D25" s="4"/>
      <c r="E25" s="7"/>
      <c r="F25" s="3">
        <v>0</v>
      </c>
      <c r="G25" t="s">
        <v>20</v>
      </c>
      <c r="H25" s="7" t="s">
        <v>123</v>
      </c>
      <c r="I25" s="9" t="s">
        <v>191</v>
      </c>
      <c r="J25" s="9" t="s">
        <v>192</v>
      </c>
      <c r="K25" s="9" t="s">
        <v>193</v>
      </c>
      <c r="L25" s="9" t="s">
        <v>194</v>
      </c>
      <c r="N25" s="4"/>
      <c r="O25" s="11">
        <f>IF($N$22=2,0,IF(N25=4,3,IF(N25=3,2,IF(N25=2,1,0))))</f>
        <v>0</v>
      </c>
      <c r="P25" s="13">
        <v>1</v>
      </c>
      <c r="Q25" s="6">
        <f t="shared" si="0"/>
        <v>0</v>
      </c>
      <c r="R25" s="14" t="s">
        <v>27</v>
      </c>
      <c r="S25" s="4">
        <f>SUM(P2:P61)</f>
        <v>130</v>
      </c>
      <c r="T25" s="4">
        <v>200</v>
      </c>
      <c r="U25" s="4">
        <f t="shared" si="1"/>
        <v>1.5384615384615385</v>
      </c>
    </row>
    <row r="26" spans="1:21" x14ac:dyDescent="0.3">
      <c r="A26" t="s">
        <v>28</v>
      </c>
      <c r="B26" s="1" t="s">
        <v>32</v>
      </c>
      <c r="C26" t="s">
        <v>62</v>
      </c>
      <c r="D26" s="4"/>
      <c r="E26" s="7"/>
      <c r="F26" s="3">
        <v>0</v>
      </c>
      <c r="G26" t="s">
        <v>20</v>
      </c>
      <c r="H26" s="8" t="s">
        <v>124</v>
      </c>
      <c r="I26" s="9" t="s">
        <v>21</v>
      </c>
      <c r="J26" s="9" t="s">
        <v>22</v>
      </c>
      <c r="K26" s="9"/>
      <c r="L26" s="9"/>
      <c r="N26" s="4"/>
      <c r="O26" s="12">
        <f>IF($N$22=2,0,IF(N26=1,3,IF(N26=2,2,IF(N26=3,1,0))))</f>
        <v>0</v>
      </c>
      <c r="P26" s="13">
        <v>2</v>
      </c>
      <c r="Q26" s="6">
        <f t="shared" si="0"/>
        <v>0</v>
      </c>
      <c r="R26" s="14" t="s">
        <v>26</v>
      </c>
      <c r="S26" s="4">
        <f>SUM(P2:P61)</f>
        <v>130</v>
      </c>
      <c r="T26" s="4">
        <v>200</v>
      </c>
      <c r="U26" s="4">
        <f t="shared" si="1"/>
        <v>3.0769230769230771</v>
      </c>
    </row>
    <row r="27" spans="1:21" x14ac:dyDescent="0.3">
      <c r="A27" t="s">
        <v>28</v>
      </c>
      <c r="B27" s="1" t="s">
        <v>32</v>
      </c>
      <c r="C27" t="s">
        <v>63</v>
      </c>
      <c r="D27" s="4"/>
      <c r="E27" t="s">
        <v>62</v>
      </c>
      <c r="F27" s="3">
        <v>1</v>
      </c>
      <c r="G27" t="s">
        <v>98</v>
      </c>
      <c r="H27" s="7" t="s">
        <v>125</v>
      </c>
      <c r="I27" s="9"/>
      <c r="J27" s="9"/>
      <c r="K27" s="9"/>
      <c r="L27" s="9"/>
      <c r="M27" s="7"/>
      <c r="N27" s="4"/>
      <c r="O27">
        <f>IF(N27=1,3,0)</f>
        <v>0</v>
      </c>
      <c r="P27" s="13">
        <v>1</v>
      </c>
      <c r="Q27" s="6">
        <f t="shared" si="0"/>
        <v>0</v>
      </c>
      <c r="R27" s="14" t="s">
        <v>27</v>
      </c>
      <c r="S27" s="4">
        <f>SUM(P2:P61)</f>
        <v>130</v>
      </c>
      <c r="T27" s="4">
        <v>200</v>
      </c>
      <c r="U27" s="4">
        <f t="shared" si="1"/>
        <v>1.5384615384615385</v>
      </c>
    </row>
    <row r="28" spans="1:21" x14ac:dyDescent="0.3">
      <c r="A28" t="s">
        <v>28</v>
      </c>
      <c r="B28" s="1" t="s">
        <v>32</v>
      </c>
      <c r="C28" t="s">
        <v>64</v>
      </c>
      <c r="D28" s="4"/>
      <c r="E28" t="s">
        <v>62</v>
      </c>
      <c r="F28" s="3">
        <v>1</v>
      </c>
      <c r="G28" t="s">
        <v>98</v>
      </c>
      <c r="H28" s="7" t="s">
        <v>126</v>
      </c>
      <c r="I28" s="9"/>
      <c r="J28" s="9"/>
      <c r="K28" s="9"/>
      <c r="L28" s="9"/>
      <c r="M28" s="10"/>
      <c r="N28" s="4"/>
      <c r="O28">
        <f>IF($N$27=2,0,IF(N28=1,3,IF(N28=2,2,IF(N28=3,1,0))))</f>
        <v>0</v>
      </c>
      <c r="P28" s="13">
        <v>1</v>
      </c>
      <c r="Q28" s="6">
        <f t="shared" si="0"/>
        <v>0</v>
      </c>
      <c r="R28" s="14" t="s">
        <v>27</v>
      </c>
      <c r="S28" s="4">
        <f>SUM(P2:P61)</f>
        <v>130</v>
      </c>
      <c r="T28" s="4">
        <v>200</v>
      </c>
      <c r="U28" s="4">
        <f t="shared" si="1"/>
        <v>1.5384615384615385</v>
      </c>
    </row>
    <row r="29" spans="1:21" x14ac:dyDescent="0.3">
      <c r="A29" t="s">
        <v>28</v>
      </c>
      <c r="B29" s="1" t="s">
        <v>32</v>
      </c>
      <c r="C29" t="s">
        <v>65</v>
      </c>
      <c r="D29" s="4"/>
      <c r="F29" s="3">
        <v>0</v>
      </c>
      <c r="G29" t="s">
        <v>20</v>
      </c>
      <c r="H29" s="7" t="s">
        <v>127</v>
      </c>
      <c r="I29" s="9" t="s">
        <v>187</v>
      </c>
      <c r="J29" s="9" t="s">
        <v>188</v>
      </c>
      <c r="K29" s="9" t="s">
        <v>189</v>
      </c>
      <c r="L29" s="9" t="s">
        <v>190</v>
      </c>
      <c r="M29" s="10"/>
      <c r="N29" s="4"/>
      <c r="O29">
        <f>IF($N$27=2,0,IF(N29=4,3,IF(N29=3,2,IF(N29=2,1,0))))</f>
        <v>0</v>
      </c>
      <c r="P29" s="13">
        <v>3</v>
      </c>
      <c r="Q29" s="6">
        <f t="shared" si="0"/>
        <v>0</v>
      </c>
      <c r="R29" s="14" t="s">
        <v>25</v>
      </c>
      <c r="S29" s="4">
        <f>SUM(P2:P61)</f>
        <v>130</v>
      </c>
      <c r="T29" s="4">
        <v>200</v>
      </c>
      <c r="U29" s="4">
        <f t="shared" si="1"/>
        <v>4.6153846153846159</v>
      </c>
    </row>
    <row r="30" spans="1:21" x14ac:dyDescent="0.3">
      <c r="A30" t="s">
        <v>28</v>
      </c>
      <c r="B30" s="1" t="s">
        <v>32</v>
      </c>
      <c r="C30" t="s">
        <v>66</v>
      </c>
      <c r="D30" s="4"/>
      <c r="F30" s="3">
        <v>0</v>
      </c>
      <c r="G30" t="s">
        <v>20</v>
      </c>
      <c r="H30" s="7" t="s">
        <v>128</v>
      </c>
      <c r="I30" s="9" t="s">
        <v>195</v>
      </c>
      <c r="J30" s="9" t="s">
        <v>196</v>
      </c>
      <c r="K30" s="9" t="s">
        <v>197</v>
      </c>
      <c r="L30" s="9" t="s">
        <v>198</v>
      </c>
      <c r="M30" s="10"/>
      <c r="N30" s="4"/>
      <c r="O30">
        <f>IF($N$27=2,0,IF(N30=4,3,IF(N30=3,2,IF(N30=2,1,0))))</f>
        <v>0</v>
      </c>
      <c r="P30" s="13">
        <v>3</v>
      </c>
      <c r="Q30" s="6">
        <f t="shared" si="0"/>
        <v>0</v>
      </c>
      <c r="R30" s="14" t="s">
        <v>25</v>
      </c>
      <c r="S30" s="4">
        <f>SUM(P2:P61)</f>
        <v>130</v>
      </c>
      <c r="T30" s="4">
        <v>200</v>
      </c>
      <c r="U30" s="4">
        <f t="shared" si="1"/>
        <v>4.6153846153846159</v>
      </c>
    </row>
    <row r="31" spans="1:21" x14ac:dyDescent="0.3">
      <c r="A31" t="s">
        <v>28</v>
      </c>
      <c r="B31" s="1" t="s">
        <v>32</v>
      </c>
      <c r="C31" t="s">
        <v>67</v>
      </c>
      <c r="D31" s="4"/>
      <c r="F31" s="3">
        <v>0</v>
      </c>
      <c r="G31" t="s">
        <v>20</v>
      </c>
      <c r="H31" s="7" t="s">
        <v>129</v>
      </c>
      <c r="I31" s="9" t="s">
        <v>198</v>
      </c>
      <c r="J31" s="9" t="s">
        <v>199</v>
      </c>
      <c r="K31" s="9" t="s">
        <v>200</v>
      </c>
      <c r="L31" s="9" t="s">
        <v>201</v>
      </c>
      <c r="M31" s="10"/>
      <c r="N31" s="4"/>
      <c r="O31">
        <f>IF($N$27=2,0,IF(N31=1,3,IF(N31=2,3,IF(N31=3,2,0))))</f>
        <v>0</v>
      </c>
      <c r="P31" s="13">
        <v>1</v>
      </c>
      <c r="Q31" s="6">
        <f t="shared" si="0"/>
        <v>0</v>
      </c>
      <c r="R31" s="14" t="s">
        <v>27</v>
      </c>
      <c r="S31" s="4">
        <f>SUM(P2:P61)</f>
        <v>130</v>
      </c>
      <c r="T31" s="4">
        <v>200</v>
      </c>
      <c r="U31" s="4">
        <f t="shared" si="1"/>
        <v>1.5384615384615385</v>
      </c>
    </row>
    <row r="32" spans="1:21" x14ac:dyDescent="0.3">
      <c r="A32" t="s">
        <v>28</v>
      </c>
      <c r="B32" s="1" t="s">
        <v>32</v>
      </c>
      <c r="C32" t="s">
        <v>68</v>
      </c>
      <c r="D32" s="4"/>
      <c r="F32" s="3">
        <v>0</v>
      </c>
      <c r="G32" t="s">
        <v>20</v>
      </c>
      <c r="H32" s="7" t="s">
        <v>130</v>
      </c>
      <c r="I32" s="9" t="s">
        <v>202</v>
      </c>
      <c r="J32" s="9" t="s">
        <v>203</v>
      </c>
      <c r="K32" s="9" t="s">
        <v>204</v>
      </c>
      <c r="L32" s="9" t="s">
        <v>205</v>
      </c>
      <c r="M32" s="10"/>
      <c r="N32" s="4"/>
      <c r="O32">
        <f>IF($N$27=2,0,IF(N32=3,1,IF(N32=2,2,IF(N32=1,3,0))))</f>
        <v>0</v>
      </c>
      <c r="P32" s="13">
        <v>2</v>
      </c>
      <c r="Q32" s="6">
        <f t="shared" si="0"/>
        <v>0</v>
      </c>
      <c r="R32" s="14" t="s">
        <v>26</v>
      </c>
      <c r="S32" s="4">
        <f>SUM(P2:P61)</f>
        <v>130</v>
      </c>
      <c r="T32" s="4">
        <v>200</v>
      </c>
      <c r="U32" s="4">
        <f t="shared" si="1"/>
        <v>3.0769230769230771</v>
      </c>
    </row>
    <row r="33" spans="1:21" x14ac:dyDescent="0.3">
      <c r="A33" t="s">
        <v>28</v>
      </c>
      <c r="B33" s="1" t="s">
        <v>33</v>
      </c>
      <c r="C33" t="s">
        <v>69</v>
      </c>
      <c r="D33" s="4"/>
      <c r="F33" s="3">
        <v>0</v>
      </c>
      <c r="G33" t="s">
        <v>20</v>
      </c>
      <c r="H33" s="7" t="s">
        <v>131</v>
      </c>
      <c r="I33" s="9" t="s">
        <v>21</v>
      </c>
      <c r="J33" s="9" t="s">
        <v>206</v>
      </c>
      <c r="K33" s="9"/>
      <c r="L33" s="9"/>
      <c r="M33" s="10"/>
      <c r="N33" s="4"/>
      <c r="O33">
        <f>IF($N$27=2,0,IF(N33=4,3,IF(N33=3,2,IF(N33=2,1,0))))</f>
        <v>0</v>
      </c>
      <c r="P33" s="13">
        <v>3</v>
      </c>
      <c r="Q33" s="6">
        <f t="shared" si="0"/>
        <v>0</v>
      </c>
      <c r="R33" s="14" t="s">
        <v>25</v>
      </c>
      <c r="S33" s="4">
        <f>SUM(P2:P61)</f>
        <v>130</v>
      </c>
      <c r="T33" s="4">
        <v>200</v>
      </c>
      <c r="U33" s="4">
        <f t="shared" si="1"/>
        <v>4.6153846153846159</v>
      </c>
    </row>
    <row r="34" spans="1:21" x14ac:dyDescent="0.3">
      <c r="A34" t="s">
        <v>28</v>
      </c>
      <c r="B34" s="1" t="s">
        <v>33</v>
      </c>
      <c r="C34" t="s">
        <v>70</v>
      </c>
      <c r="D34" s="4"/>
      <c r="F34" s="3">
        <v>0</v>
      </c>
      <c r="G34" t="s">
        <v>20</v>
      </c>
      <c r="H34" t="s">
        <v>132</v>
      </c>
      <c r="I34" s="9" t="s">
        <v>178</v>
      </c>
      <c r="J34" s="9" t="s">
        <v>207</v>
      </c>
      <c r="K34" s="9" t="s">
        <v>208</v>
      </c>
      <c r="L34" s="9" t="s">
        <v>209</v>
      </c>
      <c r="M34" s="10"/>
      <c r="N34" s="4"/>
      <c r="O34">
        <f>IF($N$27=2,0,IF(N34=1,3,0))</f>
        <v>0</v>
      </c>
      <c r="P34" s="13">
        <v>3</v>
      </c>
      <c r="Q34" s="6">
        <f t="shared" si="0"/>
        <v>0</v>
      </c>
      <c r="R34" s="14" t="s">
        <v>25</v>
      </c>
      <c r="S34" s="4">
        <f>SUM(P2:P61)</f>
        <v>130</v>
      </c>
      <c r="T34" s="4">
        <v>200</v>
      </c>
      <c r="U34" s="4">
        <f t="shared" si="1"/>
        <v>4.6153846153846159</v>
      </c>
    </row>
    <row r="35" spans="1:21" x14ac:dyDescent="0.3">
      <c r="A35" t="s">
        <v>28</v>
      </c>
      <c r="B35" s="1" t="s">
        <v>33</v>
      </c>
      <c r="C35" t="s">
        <v>71</v>
      </c>
      <c r="D35" s="4"/>
      <c r="F35" s="3">
        <v>0</v>
      </c>
      <c r="G35" t="s">
        <v>99</v>
      </c>
      <c r="H35" s="7" t="s">
        <v>133</v>
      </c>
      <c r="I35" s="9"/>
      <c r="J35" s="9"/>
      <c r="K35" s="9"/>
      <c r="L35" s="9"/>
      <c r="M35" s="10"/>
      <c r="N35" s="4"/>
      <c r="O35">
        <f>IF($N$27=2,0,IF(N35=1,3,IF(N35=2,2,IF(N35=3,1,0))))</f>
        <v>0</v>
      </c>
      <c r="P35" s="13">
        <v>3</v>
      </c>
      <c r="Q35" s="6">
        <f t="shared" si="0"/>
        <v>0</v>
      </c>
      <c r="R35" s="14" t="s">
        <v>25</v>
      </c>
      <c r="S35" s="4">
        <f>SUM(P2:P61)</f>
        <v>130</v>
      </c>
      <c r="T35" s="4">
        <v>200</v>
      </c>
      <c r="U35" s="4">
        <f t="shared" si="1"/>
        <v>4.6153846153846159</v>
      </c>
    </row>
    <row r="36" spans="1:21" x14ac:dyDescent="0.3">
      <c r="A36" t="s">
        <v>28</v>
      </c>
      <c r="B36" s="1" t="s">
        <v>33</v>
      </c>
      <c r="C36" t="s">
        <v>72</v>
      </c>
      <c r="D36" s="4"/>
      <c r="F36" s="3">
        <v>0</v>
      </c>
      <c r="G36" t="s">
        <v>99</v>
      </c>
      <c r="H36" s="7" t="s">
        <v>134</v>
      </c>
      <c r="I36" s="9"/>
      <c r="J36" s="9"/>
      <c r="K36" s="9"/>
      <c r="L36" s="9"/>
      <c r="N36" s="4"/>
      <c r="O36">
        <f>IF(N36=1,3,0)</f>
        <v>0</v>
      </c>
      <c r="P36" s="13">
        <v>1</v>
      </c>
      <c r="Q36" s="6">
        <f t="shared" si="0"/>
        <v>0</v>
      </c>
      <c r="R36" s="14" t="s">
        <v>27</v>
      </c>
      <c r="S36" s="4">
        <f>SUM(P2:P61)</f>
        <v>130</v>
      </c>
      <c r="T36" s="4">
        <v>200</v>
      </c>
      <c r="U36" s="4">
        <f t="shared" si="1"/>
        <v>1.5384615384615385</v>
      </c>
    </row>
    <row r="37" spans="1:21" x14ac:dyDescent="0.3">
      <c r="A37" t="s">
        <v>28</v>
      </c>
      <c r="B37" s="1" t="s">
        <v>33</v>
      </c>
      <c r="C37" t="s">
        <v>73</v>
      </c>
      <c r="D37" s="4"/>
      <c r="F37" s="3">
        <v>0</v>
      </c>
      <c r="G37" t="s">
        <v>20</v>
      </c>
      <c r="H37" s="7" t="s">
        <v>135</v>
      </c>
      <c r="I37" s="9" t="s">
        <v>187</v>
      </c>
      <c r="J37" s="9" t="s">
        <v>188</v>
      </c>
      <c r="K37" s="9" t="s">
        <v>189</v>
      </c>
      <c r="L37" s="9" t="s">
        <v>190</v>
      </c>
      <c r="N37" s="4"/>
      <c r="O37">
        <f>IF($N$36=2,0,IF(N37=1,3,IF(N37=2,2,IF(N37=3,1,0))))</f>
        <v>0</v>
      </c>
      <c r="P37" s="13">
        <v>1</v>
      </c>
      <c r="Q37" s="6">
        <f t="shared" si="0"/>
        <v>0</v>
      </c>
      <c r="R37" s="14" t="s">
        <v>27</v>
      </c>
      <c r="S37" s="4">
        <f>SUM(P2:P61)</f>
        <v>130</v>
      </c>
      <c r="T37" s="4">
        <v>200</v>
      </c>
      <c r="U37" s="4">
        <f t="shared" si="1"/>
        <v>1.5384615384615385</v>
      </c>
    </row>
    <row r="38" spans="1:21" x14ac:dyDescent="0.3">
      <c r="A38" t="s">
        <v>28</v>
      </c>
      <c r="B38" s="1" t="s">
        <v>33</v>
      </c>
      <c r="C38" t="s">
        <v>74</v>
      </c>
      <c r="D38" s="4"/>
      <c r="F38" s="3">
        <v>0</v>
      </c>
      <c r="G38" t="s">
        <v>20</v>
      </c>
      <c r="H38" s="7" t="s">
        <v>136</v>
      </c>
      <c r="I38" s="9" t="s">
        <v>210</v>
      </c>
      <c r="J38" s="9" t="s">
        <v>211</v>
      </c>
      <c r="K38" s="9" t="s">
        <v>212</v>
      </c>
      <c r="L38" s="9" t="s">
        <v>213</v>
      </c>
      <c r="N38" s="4"/>
      <c r="O38">
        <f>IF($N$36=2,0,IF(N38=4,3,IF(N38=3,2,IF(N38=2,1,0))))</f>
        <v>0</v>
      </c>
      <c r="P38" s="13">
        <v>3</v>
      </c>
      <c r="Q38" s="6">
        <f t="shared" si="0"/>
        <v>0</v>
      </c>
      <c r="R38" s="14" t="s">
        <v>25</v>
      </c>
      <c r="S38" s="4">
        <f>SUM(P2:P61)</f>
        <v>130</v>
      </c>
      <c r="T38" s="4">
        <v>200</v>
      </c>
      <c r="U38" s="4">
        <f t="shared" si="1"/>
        <v>4.6153846153846159</v>
      </c>
    </row>
    <row r="39" spans="1:21" x14ac:dyDescent="0.3">
      <c r="A39" t="s">
        <v>28</v>
      </c>
      <c r="B39" s="1" t="s">
        <v>34</v>
      </c>
      <c r="C39" t="s">
        <v>75</v>
      </c>
      <c r="D39" s="4"/>
      <c r="F39" s="3">
        <v>0</v>
      </c>
      <c r="G39" t="s">
        <v>98</v>
      </c>
      <c r="H39" s="7" t="s">
        <v>137</v>
      </c>
      <c r="I39" s="9"/>
      <c r="J39" s="9"/>
      <c r="K39" s="9"/>
      <c r="L39" s="9"/>
      <c r="N39" s="4"/>
      <c r="O39">
        <f>IF($N$36=2,0,IF(N39=1,3,IF(N39=2,3,IF(N39=3,2,0))))</f>
        <v>0</v>
      </c>
      <c r="P39" s="13">
        <v>1</v>
      </c>
      <c r="Q39" s="6">
        <f t="shared" si="0"/>
        <v>0</v>
      </c>
      <c r="R39" s="14" t="s">
        <v>27</v>
      </c>
      <c r="S39" s="4">
        <f>SUM(P2:P61)</f>
        <v>130</v>
      </c>
      <c r="T39" s="4">
        <v>200</v>
      </c>
      <c r="U39" s="4">
        <f t="shared" si="1"/>
        <v>1.5384615384615385</v>
      </c>
    </row>
    <row r="40" spans="1:21" x14ac:dyDescent="0.3">
      <c r="A40" t="s">
        <v>28</v>
      </c>
      <c r="B40" s="1" t="s">
        <v>34</v>
      </c>
      <c r="C40" t="s">
        <v>76</v>
      </c>
      <c r="D40" s="4"/>
      <c r="F40" s="3">
        <v>0</v>
      </c>
      <c r="G40" t="s">
        <v>98</v>
      </c>
      <c r="H40" s="7" t="s">
        <v>138</v>
      </c>
      <c r="I40" s="9"/>
      <c r="J40" s="9"/>
      <c r="K40" s="9"/>
      <c r="L40" s="9"/>
      <c r="N40" s="4"/>
      <c r="O40">
        <f>IF($N$36=2,0,IF(N40=1,3,IF(N40=2,2,IF(N40=3,1,0))))</f>
        <v>0</v>
      </c>
      <c r="P40" s="13">
        <v>2</v>
      </c>
      <c r="Q40" s="6">
        <f t="shared" si="0"/>
        <v>0</v>
      </c>
      <c r="R40" s="14" t="s">
        <v>26</v>
      </c>
      <c r="S40" s="4">
        <f>SUM(P2:P61)</f>
        <v>130</v>
      </c>
      <c r="T40" s="4">
        <v>200</v>
      </c>
      <c r="U40" s="4">
        <f t="shared" si="1"/>
        <v>3.0769230769230771</v>
      </c>
    </row>
    <row r="41" spans="1:21" x14ac:dyDescent="0.3">
      <c r="A41" t="s">
        <v>28</v>
      </c>
      <c r="B41" s="1" t="s">
        <v>34</v>
      </c>
      <c r="C41" t="s">
        <v>77</v>
      </c>
      <c r="D41" s="4"/>
      <c r="F41" s="3">
        <v>0</v>
      </c>
      <c r="G41" t="s">
        <v>98</v>
      </c>
      <c r="H41" s="7" t="s">
        <v>139</v>
      </c>
      <c r="I41" s="9"/>
      <c r="J41" s="9"/>
      <c r="K41" s="9"/>
      <c r="L41" s="9"/>
      <c r="N41" s="4"/>
      <c r="O41">
        <f>IF($N$36=2,0,IF(N41=4,3,IF(N41=3,2,IF(N41=2,1,0))))</f>
        <v>0</v>
      </c>
      <c r="P41" s="13">
        <v>3</v>
      </c>
      <c r="Q41" s="6">
        <f t="shared" si="0"/>
        <v>0</v>
      </c>
      <c r="R41" s="14" t="s">
        <v>25</v>
      </c>
      <c r="S41" s="4">
        <f>SUM(P2:P61)</f>
        <v>130</v>
      </c>
      <c r="T41" s="4">
        <v>200</v>
      </c>
      <c r="U41" s="4">
        <f t="shared" si="1"/>
        <v>4.6153846153846159</v>
      </c>
    </row>
    <row r="42" spans="1:21" x14ac:dyDescent="0.3">
      <c r="A42" t="s">
        <v>28</v>
      </c>
      <c r="B42" s="1" t="s">
        <v>34</v>
      </c>
      <c r="C42" t="s">
        <v>78</v>
      </c>
      <c r="D42" s="4"/>
      <c r="F42" s="3">
        <v>0</v>
      </c>
      <c r="G42" t="s">
        <v>20</v>
      </c>
      <c r="H42" s="7" t="s">
        <v>140</v>
      </c>
      <c r="I42" s="9" t="s">
        <v>214</v>
      </c>
      <c r="J42" s="9" t="s">
        <v>22</v>
      </c>
      <c r="K42" s="9" t="s">
        <v>23</v>
      </c>
      <c r="L42" s="9"/>
      <c r="N42" s="4"/>
      <c r="O42">
        <f>IF($N$36=2,0,IF(N42=1,3,0))</f>
        <v>0</v>
      </c>
      <c r="P42" s="13">
        <v>1</v>
      </c>
      <c r="Q42" s="6">
        <f t="shared" si="0"/>
        <v>0</v>
      </c>
      <c r="R42" s="14" t="s">
        <v>27</v>
      </c>
      <c r="S42" s="4">
        <f>SUM(P2:P61)</f>
        <v>130</v>
      </c>
      <c r="T42" s="4">
        <v>200</v>
      </c>
      <c r="U42" s="4">
        <f t="shared" si="1"/>
        <v>1.5384615384615385</v>
      </c>
    </row>
    <row r="43" spans="1:21" x14ac:dyDescent="0.3">
      <c r="A43" t="s">
        <v>28</v>
      </c>
      <c r="B43" s="1" t="s">
        <v>34</v>
      </c>
      <c r="C43" t="s">
        <v>79</v>
      </c>
      <c r="D43" s="4"/>
      <c r="F43" s="3">
        <v>0</v>
      </c>
      <c r="G43" t="s">
        <v>20</v>
      </c>
      <c r="H43" s="7" t="s">
        <v>141</v>
      </c>
      <c r="I43" s="7" t="s">
        <v>214</v>
      </c>
      <c r="J43" s="9" t="s">
        <v>22</v>
      </c>
      <c r="K43" s="9" t="s">
        <v>23</v>
      </c>
      <c r="L43" s="9"/>
      <c r="N43" s="4"/>
      <c r="O43">
        <f>IF(N43=4,3,IF(N43=3,2,IF(N43=2,1,0)))</f>
        <v>0</v>
      </c>
      <c r="P43" s="13">
        <v>3</v>
      </c>
      <c r="Q43" s="6"/>
      <c r="R43" s="14" t="s">
        <v>25</v>
      </c>
      <c r="S43" s="4">
        <f>SUM(P2:P61)</f>
        <v>130</v>
      </c>
      <c r="T43" s="4">
        <v>200</v>
      </c>
      <c r="U43" s="4">
        <f t="shared" si="1"/>
        <v>4.6153846153846159</v>
      </c>
    </row>
    <row r="44" spans="1:21" x14ac:dyDescent="0.3">
      <c r="A44" t="s">
        <v>28</v>
      </c>
      <c r="B44" s="1" t="s">
        <v>34</v>
      </c>
      <c r="C44" t="s">
        <v>80</v>
      </c>
      <c r="D44" s="4"/>
      <c r="F44" s="3">
        <v>0</v>
      </c>
      <c r="G44" t="s">
        <v>20</v>
      </c>
      <c r="H44" s="7" t="s">
        <v>142</v>
      </c>
      <c r="I44" s="7" t="s">
        <v>214</v>
      </c>
      <c r="J44" s="9" t="s">
        <v>22</v>
      </c>
      <c r="K44" s="9" t="s">
        <v>23</v>
      </c>
      <c r="L44" s="9"/>
      <c r="N44" s="4"/>
      <c r="O44">
        <f>IF(N44=4,3,IF(N44=3,2,IF(N44=2,1,0)))</f>
        <v>0</v>
      </c>
      <c r="P44" s="13">
        <v>2</v>
      </c>
      <c r="Q44" s="6">
        <f t="shared" si="0"/>
        <v>0</v>
      </c>
      <c r="R44" s="14" t="s">
        <v>25</v>
      </c>
      <c r="S44" s="4">
        <f>SUM(P2:P61)</f>
        <v>130</v>
      </c>
      <c r="T44" s="4">
        <v>200</v>
      </c>
      <c r="U44" s="4">
        <f t="shared" si="1"/>
        <v>3.0769230769230771</v>
      </c>
    </row>
    <row r="45" spans="1:21" x14ac:dyDescent="0.3">
      <c r="A45" t="s">
        <v>28</v>
      </c>
      <c r="B45" s="1" t="s">
        <v>35</v>
      </c>
      <c r="C45" t="s">
        <v>81</v>
      </c>
      <c r="D45" s="4"/>
      <c r="F45" s="3">
        <v>0</v>
      </c>
      <c r="G45" t="s">
        <v>20</v>
      </c>
      <c r="H45" s="7" t="s">
        <v>143</v>
      </c>
      <c r="I45" s="7" t="s">
        <v>214</v>
      </c>
      <c r="J45" s="9" t="s">
        <v>22</v>
      </c>
      <c r="K45" s="9" t="s">
        <v>23</v>
      </c>
      <c r="L45" s="9"/>
      <c r="N45" s="4"/>
      <c r="O45">
        <f>IF(N45=4,3,IF(N45=3,2,IF(N45=2,1,0)))</f>
        <v>0</v>
      </c>
      <c r="P45" s="13">
        <v>3</v>
      </c>
      <c r="Q45" s="6">
        <f t="shared" si="0"/>
        <v>0</v>
      </c>
      <c r="R45" s="14" t="s">
        <v>25</v>
      </c>
      <c r="S45" s="4">
        <f>SUM(P2:P61)</f>
        <v>130</v>
      </c>
      <c r="T45" s="4">
        <v>200</v>
      </c>
      <c r="U45" s="4">
        <f t="shared" si="1"/>
        <v>4.6153846153846159</v>
      </c>
    </row>
    <row r="46" spans="1:21" x14ac:dyDescent="0.3">
      <c r="A46" t="s">
        <v>28</v>
      </c>
      <c r="B46" s="1" t="s">
        <v>35</v>
      </c>
      <c r="C46" t="s">
        <v>82</v>
      </c>
      <c r="D46" s="4"/>
      <c r="F46" s="3">
        <v>0</v>
      </c>
      <c r="G46" t="s">
        <v>20</v>
      </c>
      <c r="H46" s="7" t="s">
        <v>144</v>
      </c>
      <c r="I46" s="7" t="s">
        <v>214</v>
      </c>
      <c r="J46" s="9" t="s">
        <v>22</v>
      </c>
      <c r="K46" s="9" t="s">
        <v>23</v>
      </c>
      <c r="L46" s="9"/>
      <c r="N46" s="4"/>
      <c r="O46">
        <f>IF(N46=5,3,IF(N46=4,3,IF(N46=3,2,IF(N46=2,1,0))))</f>
        <v>0</v>
      </c>
      <c r="P46" s="13">
        <v>1</v>
      </c>
      <c r="Q46" s="6">
        <f t="shared" si="0"/>
        <v>0</v>
      </c>
      <c r="R46" s="14" t="s">
        <v>27</v>
      </c>
      <c r="S46" s="4">
        <f>SUM(P2:P61)</f>
        <v>130</v>
      </c>
      <c r="T46" s="4">
        <v>200</v>
      </c>
      <c r="U46" s="4">
        <f t="shared" si="1"/>
        <v>1.5384615384615385</v>
      </c>
    </row>
    <row r="47" spans="1:21" x14ac:dyDescent="0.3">
      <c r="A47" t="s">
        <v>28</v>
      </c>
      <c r="B47" s="1" t="s">
        <v>35</v>
      </c>
      <c r="C47" t="s">
        <v>83</v>
      </c>
      <c r="D47" s="4"/>
      <c r="F47" s="3">
        <v>0</v>
      </c>
      <c r="G47" t="s">
        <v>20</v>
      </c>
      <c r="H47" s="7" t="s">
        <v>145</v>
      </c>
      <c r="I47" s="7" t="s">
        <v>214</v>
      </c>
      <c r="J47" s="9" t="s">
        <v>22</v>
      </c>
      <c r="K47" s="9" t="s">
        <v>23</v>
      </c>
      <c r="L47" s="9"/>
      <c r="N47" s="4"/>
      <c r="O47">
        <f>IF($N$46=5,3,IF(N47=4,3,IF(N47=3,2,IF(N47=2,1,0))))</f>
        <v>0</v>
      </c>
      <c r="P47" s="13">
        <v>3</v>
      </c>
      <c r="Q47" s="6">
        <f t="shared" si="0"/>
        <v>0</v>
      </c>
      <c r="R47" s="14" t="s">
        <v>25</v>
      </c>
      <c r="S47" s="4">
        <f>SUM(P2:P61)</f>
        <v>130</v>
      </c>
      <c r="T47" s="4">
        <v>200</v>
      </c>
      <c r="U47" s="4">
        <f t="shared" si="1"/>
        <v>4.6153846153846159</v>
      </c>
    </row>
    <row r="48" spans="1:21" x14ac:dyDescent="0.3">
      <c r="A48" t="s">
        <v>28</v>
      </c>
      <c r="B48" s="1" t="s">
        <v>35</v>
      </c>
      <c r="C48" t="s">
        <v>84</v>
      </c>
      <c r="D48" s="4"/>
      <c r="F48" s="3">
        <v>0</v>
      </c>
      <c r="G48" t="s">
        <v>20</v>
      </c>
      <c r="H48" s="7" t="s">
        <v>146</v>
      </c>
      <c r="I48" s="7" t="s">
        <v>214</v>
      </c>
      <c r="J48" s="9" t="s">
        <v>22</v>
      </c>
      <c r="K48" s="9" t="s">
        <v>23</v>
      </c>
      <c r="L48" s="9"/>
      <c r="N48" s="4"/>
      <c r="O48">
        <f>IF($N$46=5,3,IF(N48=1,3,0))</f>
        <v>0</v>
      </c>
      <c r="P48" s="13">
        <v>2</v>
      </c>
      <c r="Q48" s="6">
        <f t="shared" si="0"/>
        <v>0</v>
      </c>
      <c r="R48" s="14" t="s">
        <v>26</v>
      </c>
      <c r="S48" s="4">
        <f>SUM(P2:P61)</f>
        <v>130</v>
      </c>
      <c r="T48" s="4">
        <v>200</v>
      </c>
      <c r="U48" s="4">
        <f t="shared" si="1"/>
        <v>3.0769230769230771</v>
      </c>
    </row>
    <row r="49" spans="1:21" x14ac:dyDescent="0.3">
      <c r="A49" t="s">
        <v>28</v>
      </c>
      <c r="B49" s="1" t="s">
        <v>35</v>
      </c>
      <c r="C49" t="s">
        <v>85</v>
      </c>
      <c r="D49" s="4"/>
      <c r="F49" s="3">
        <v>0</v>
      </c>
      <c r="G49" t="s">
        <v>20</v>
      </c>
      <c r="H49" s="7" t="s">
        <v>147</v>
      </c>
      <c r="I49" s="7" t="s">
        <v>214</v>
      </c>
      <c r="J49" s="9" t="s">
        <v>22</v>
      </c>
      <c r="K49" s="9" t="s">
        <v>23</v>
      </c>
      <c r="L49" s="9"/>
      <c r="N49" s="4"/>
      <c r="O49">
        <f>IF($N$46=5,3,IF(N49=4,3,IF(N49=3,2,IF(N49=2,1,0))))</f>
        <v>0</v>
      </c>
      <c r="P49" s="13">
        <v>3</v>
      </c>
      <c r="Q49" s="6">
        <f t="shared" si="0"/>
        <v>0</v>
      </c>
      <c r="R49" s="14" t="s">
        <v>25</v>
      </c>
      <c r="S49" s="4">
        <f>SUM(P2:P61)</f>
        <v>130</v>
      </c>
      <c r="T49" s="4">
        <v>200</v>
      </c>
      <c r="U49" s="4">
        <f t="shared" si="1"/>
        <v>4.6153846153846159</v>
      </c>
    </row>
    <row r="50" spans="1:21" x14ac:dyDescent="0.3">
      <c r="A50" t="s">
        <v>28</v>
      </c>
      <c r="B50" s="1" t="s">
        <v>35</v>
      </c>
      <c r="C50" t="s">
        <v>86</v>
      </c>
      <c r="D50" s="4"/>
      <c r="F50" s="3">
        <v>0</v>
      </c>
      <c r="G50" t="s">
        <v>20</v>
      </c>
      <c r="H50" s="7" t="s">
        <v>148</v>
      </c>
      <c r="I50" s="7" t="s">
        <v>214</v>
      </c>
      <c r="J50" s="9" t="s">
        <v>22</v>
      </c>
      <c r="K50" s="9" t="s">
        <v>23</v>
      </c>
      <c r="L50" s="9"/>
      <c r="N50" s="4"/>
      <c r="O50">
        <f>IF(N50=4,3,IF(N50=3,2,IF(N50=2,1,0)))</f>
        <v>0</v>
      </c>
      <c r="P50" s="13">
        <v>3</v>
      </c>
      <c r="Q50" s="6">
        <f t="shared" si="0"/>
        <v>0</v>
      </c>
      <c r="R50" s="14" t="s">
        <v>25</v>
      </c>
      <c r="S50" s="4">
        <f>SUM(P2:P61)</f>
        <v>130</v>
      </c>
      <c r="T50" s="4">
        <v>200</v>
      </c>
      <c r="U50" s="4">
        <f t="shared" si="1"/>
        <v>4.6153846153846159</v>
      </c>
    </row>
    <row r="51" spans="1:21" x14ac:dyDescent="0.3">
      <c r="A51" t="s">
        <v>28</v>
      </c>
      <c r="B51" s="1" t="s">
        <v>36</v>
      </c>
      <c r="C51" t="s">
        <v>87</v>
      </c>
      <c r="D51" s="4"/>
      <c r="F51" s="3">
        <v>0</v>
      </c>
      <c r="G51" t="s">
        <v>216</v>
      </c>
      <c r="H51" s="7" t="s">
        <v>149</v>
      </c>
      <c r="I51" s="7"/>
      <c r="J51" s="9"/>
      <c r="K51" s="7"/>
      <c r="L51" s="9"/>
      <c r="N51" s="4"/>
      <c r="O51">
        <f>IF(N51=1,3,IF(N51=2,2,0))</f>
        <v>0</v>
      </c>
      <c r="P51" s="13">
        <v>3</v>
      </c>
      <c r="Q51" s="6">
        <f t="shared" si="0"/>
        <v>0</v>
      </c>
      <c r="R51" s="14" t="s">
        <v>25</v>
      </c>
      <c r="S51" s="4">
        <f>SUM(P2:P61)</f>
        <v>130</v>
      </c>
      <c r="T51" s="4">
        <v>200</v>
      </c>
      <c r="U51" s="4">
        <f t="shared" si="1"/>
        <v>4.6153846153846159</v>
      </c>
    </row>
    <row r="52" spans="1:21" x14ac:dyDescent="0.3">
      <c r="A52" t="s">
        <v>28</v>
      </c>
      <c r="B52" s="1" t="s">
        <v>36</v>
      </c>
      <c r="C52" t="s">
        <v>88</v>
      </c>
      <c r="D52" s="4"/>
      <c r="F52" s="3">
        <v>0</v>
      </c>
      <c r="G52" t="s">
        <v>20</v>
      </c>
      <c r="H52" s="7" t="s">
        <v>150</v>
      </c>
      <c r="I52" s="7" t="s">
        <v>214</v>
      </c>
      <c r="J52" s="9" t="s">
        <v>22</v>
      </c>
      <c r="K52" s="9"/>
      <c r="L52" s="9"/>
      <c r="N52" s="4"/>
      <c r="O52">
        <f>IF(N52=1,2,IF(N52=2,3,IF(N52=3,1,0)))</f>
        <v>0</v>
      </c>
      <c r="P52" s="13">
        <v>1</v>
      </c>
      <c r="Q52" s="6">
        <f t="shared" si="0"/>
        <v>0</v>
      </c>
      <c r="R52" s="14" t="s">
        <v>27</v>
      </c>
      <c r="S52" s="4">
        <f>SUM(P2:P61)</f>
        <v>130</v>
      </c>
      <c r="T52" s="4">
        <v>200</v>
      </c>
      <c r="U52" s="4">
        <f t="shared" si="1"/>
        <v>1.5384615384615385</v>
      </c>
    </row>
    <row r="53" spans="1:21" x14ac:dyDescent="0.3">
      <c r="A53" t="s">
        <v>28</v>
      </c>
      <c r="B53" s="1" t="s">
        <v>36</v>
      </c>
      <c r="C53" t="s">
        <v>89</v>
      </c>
      <c r="D53" s="4"/>
      <c r="F53" s="3">
        <v>0</v>
      </c>
      <c r="G53" t="s">
        <v>20</v>
      </c>
      <c r="H53" s="7" t="s">
        <v>151</v>
      </c>
      <c r="I53" s="7" t="s">
        <v>214</v>
      </c>
      <c r="J53" s="9" t="s">
        <v>22</v>
      </c>
      <c r="K53" s="9"/>
      <c r="L53" s="9"/>
      <c r="N53" s="4"/>
      <c r="O53">
        <f>IF(N53=4,3,IF(N53=3,3,IF(N53=2,2,0)))</f>
        <v>0</v>
      </c>
      <c r="P53" s="13">
        <v>3</v>
      </c>
      <c r="Q53" s="6">
        <f t="shared" si="0"/>
        <v>0</v>
      </c>
      <c r="R53" s="14" t="s">
        <v>25</v>
      </c>
      <c r="S53" s="4">
        <f>SUM(P2:P61)</f>
        <v>130</v>
      </c>
      <c r="T53" s="4">
        <v>200</v>
      </c>
      <c r="U53" s="4">
        <f t="shared" si="1"/>
        <v>4.6153846153846159</v>
      </c>
    </row>
    <row r="54" spans="1:21" x14ac:dyDescent="0.3">
      <c r="A54" t="s">
        <v>28</v>
      </c>
      <c r="B54" s="1" t="s">
        <v>36</v>
      </c>
      <c r="C54" t="s">
        <v>90</v>
      </c>
      <c r="D54" s="4"/>
      <c r="F54" s="3">
        <v>0</v>
      </c>
      <c r="G54" t="s">
        <v>20</v>
      </c>
      <c r="H54" s="7" t="s">
        <v>152</v>
      </c>
      <c r="I54" s="7" t="s">
        <v>214</v>
      </c>
      <c r="J54" s="9" t="s">
        <v>22</v>
      </c>
      <c r="K54" s="9"/>
      <c r="L54" s="9"/>
      <c r="N54" s="4"/>
      <c r="O54">
        <f>IF(N54=4,3,IF(N54=3,2,IF(N54=2,1,0)))</f>
        <v>0</v>
      </c>
      <c r="P54" s="13">
        <v>3</v>
      </c>
      <c r="Q54" s="6">
        <f t="shared" si="0"/>
        <v>0</v>
      </c>
      <c r="R54" s="14" t="s">
        <v>25</v>
      </c>
      <c r="S54" s="4">
        <f>SUM(P2:P61)</f>
        <v>130</v>
      </c>
      <c r="T54" s="4">
        <v>200</v>
      </c>
      <c r="U54" s="4">
        <f t="shared" si="1"/>
        <v>4.6153846153846159</v>
      </c>
    </row>
    <row r="55" spans="1:21" x14ac:dyDescent="0.3">
      <c r="A55" t="s">
        <v>28</v>
      </c>
      <c r="B55" s="1" t="s">
        <v>37</v>
      </c>
      <c r="C55" t="s">
        <v>91</v>
      </c>
      <c r="D55" s="4"/>
      <c r="F55" s="3">
        <v>0</v>
      </c>
      <c r="G55" t="s">
        <v>20</v>
      </c>
      <c r="H55" s="7" t="s">
        <v>153</v>
      </c>
      <c r="I55" s="7" t="s">
        <v>214</v>
      </c>
      <c r="J55" s="9" t="s">
        <v>22</v>
      </c>
      <c r="K55" s="9" t="s">
        <v>215</v>
      </c>
      <c r="L55" s="9"/>
      <c r="N55" s="4"/>
      <c r="O55">
        <f>IF(N55=1,1,IF(N55=2,2,IF(N55=3,3,0)))</f>
        <v>0</v>
      </c>
      <c r="P55" s="13">
        <v>2</v>
      </c>
      <c r="Q55" s="6">
        <f t="shared" si="0"/>
        <v>0</v>
      </c>
      <c r="R55" s="14" t="s">
        <v>26</v>
      </c>
      <c r="S55" s="4">
        <f>SUM(P2:P61)</f>
        <v>130</v>
      </c>
      <c r="T55" s="4">
        <v>200</v>
      </c>
      <c r="U55" s="4">
        <f t="shared" si="1"/>
        <v>3.0769230769230771</v>
      </c>
    </row>
    <row r="56" spans="1:21" x14ac:dyDescent="0.3">
      <c r="A56" t="s">
        <v>28</v>
      </c>
      <c r="B56" s="1" t="s">
        <v>37</v>
      </c>
      <c r="C56" t="s">
        <v>92</v>
      </c>
      <c r="D56" s="4"/>
      <c r="F56" s="3">
        <v>0</v>
      </c>
      <c r="G56" t="s">
        <v>20</v>
      </c>
      <c r="H56" s="7" t="s">
        <v>154</v>
      </c>
      <c r="I56" s="7" t="s">
        <v>214</v>
      </c>
      <c r="J56" s="9" t="s">
        <v>22</v>
      </c>
      <c r="K56" s="9" t="s">
        <v>215</v>
      </c>
      <c r="L56" s="9"/>
      <c r="N56" s="4"/>
      <c r="O56">
        <f>IF(N56=4,3,IF(N56=3,2,IF(N56=2,1,0)))</f>
        <v>0</v>
      </c>
      <c r="P56" s="13">
        <v>3</v>
      </c>
      <c r="Q56" s="6">
        <f t="shared" si="0"/>
        <v>0</v>
      </c>
      <c r="R56" s="14" t="s">
        <v>25</v>
      </c>
      <c r="S56" s="4">
        <f>SUM(P2:P61)</f>
        <v>130</v>
      </c>
      <c r="T56" s="4">
        <v>200</v>
      </c>
      <c r="U56" s="4">
        <f t="shared" si="1"/>
        <v>4.6153846153846159</v>
      </c>
    </row>
    <row r="57" spans="1:21" x14ac:dyDescent="0.3">
      <c r="A57" t="s">
        <v>28</v>
      </c>
      <c r="B57" s="1" t="s">
        <v>37</v>
      </c>
      <c r="C57" t="s">
        <v>93</v>
      </c>
      <c r="D57" s="4"/>
      <c r="F57" s="3">
        <v>0</v>
      </c>
      <c r="G57" t="s">
        <v>20</v>
      </c>
      <c r="H57" s="7" t="s">
        <v>155</v>
      </c>
      <c r="I57" s="7" t="s">
        <v>214</v>
      </c>
      <c r="J57" s="9" t="s">
        <v>22</v>
      </c>
      <c r="K57" s="9" t="s">
        <v>215</v>
      </c>
      <c r="L57" s="9"/>
      <c r="N57" s="4"/>
      <c r="O57">
        <f>IF(N57=1,3,IF(N57=2,2,IF(N57=3,1,0)))</f>
        <v>0</v>
      </c>
      <c r="P57" s="13">
        <v>1</v>
      </c>
      <c r="Q57" s="6">
        <f t="shared" si="0"/>
        <v>0</v>
      </c>
      <c r="R57" s="14" t="s">
        <v>27</v>
      </c>
      <c r="S57" s="4">
        <f>SUM(P2:P61)</f>
        <v>130</v>
      </c>
      <c r="T57" s="4">
        <v>200</v>
      </c>
      <c r="U57" s="4">
        <f t="shared" si="1"/>
        <v>1.5384615384615385</v>
      </c>
    </row>
    <row r="58" spans="1:21" x14ac:dyDescent="0.3">
      <c r="A58" t="s">
        <v>28</v>
      </c>
      <c r="B58" s="1" t="s">
        <v>37</v>
      </c>
      <c r="C58" t="s">
        <v>94</v>
      </c>
      <c r="D58" s="4"/>
      <c r="F58" s="3">
        <v>0</v>
      </c>
      <c r="G58" t="s">
        <v>20</v>
      </c>
      <c r="H58" s="7" t="s">
        <v>156</v>
      </c>
      <c r="I58" s="7" t="s">
        <v>214</v>
      </c>
      <c r="J58" s="9" t="s">
        <v>22</v>
      </c>
      <c r="K58" s="9" t="s">
        <v>215</v>
      </c>
      <c r="L58" s="9"/>
      <c r="N58" s="4"/>
      <c r="O58">
        <f>IF(N58=3,3,IF(N58=2,2,0))</f>
        <v>0</v>
      </c>
      <c r="P58" s="13">
        <v>3</v>
      </c>
      <c r="Q58" s="6">
        <f t="shared" si="0"/>
        <v>0</v>
      </c>
      <c r="R58" s="14" t="s">
        <v>25</v>
      </c>
      <c r="S58" s="4">
        <f>SUM(P2:P61)</f>
        <v>130</v>
      </c>
      <c r="T58" s="4">
        <v>200</v>
      </c>
      <c r="U58" s="4">
        <f t="shared" si="1"/>
        <v>4.6153846153846159</v>
      </c>
    </row>
    <row r="59" spans="1:21" x14ac:dyDescent="0.3">
      <c r="A59" t="s">
        <v>28</v>
      </c>
      <c r="B59" s="1" t="s">
        <v>37</v>
      </c>
      <c r="C59" t="s">
        <v>95</v>
      </c>
      <c r="D59" s="4"/>
      <c r="F59" s="3">
        <v>0</v>
      </c>
      <c r="G59" t="s">
        <v>20</v>
      </c>
      <c r="H59" s="7" t="s">
        <v>157</v>
      </c>
      <c r="I59" s="7" t="s">
        <v>214</v>
      </c>
      <c r="J59" s="9" t="s">
        <v>22</v>
      </c>
      <c r="K59" s="9" t="s">
        <v>215</v>
      </c>
      <c r="L59" s="9"/>
      <c r="N59" s="4"/>
      <c r="O59">
        <f>IF(N59=1,3,IF(N59=2,2,IF(N59=3,1,0)))</f>
        <v>0</v>
      </c>
      <c r="P59" s="13">
        <v>2</v>
      </c>
      <c r="Q59" s="6">
        <f t="shared" si="0"/>
        <v>0</v>
      </c>
      <c r="R59" s="14" t="s">
        <v>26</v>
      </c>
      <c r="S59" s="4">
        <f>SUM(P2:P61)</f>
        <v>130</v>
      </c>
      <c r="T59" s="4">
        <v>200</v>
      </c>
      <c r="U59" s="4">
        <f t="shared" si="1"/>
        <v>3.0769230769230771</v>
      </c>
    </row>
    <row r="60" spans="1:21" x14ac:dyDescent="0.3">
      <c r="A60" t="s">
        <v>28</v>
      </c>
      <c r="B60" s="1" t="s">
        <v>37</v>
      </c>
      <c r="C60" t="s">
        <v>96</v>
      </c>
      <c r="D60" s="4"/>
      <c r="F60" s="3">
        <v>0</v>
      </c>
      <c r="G60" t="s">
        <v>20</v>
      </c>
      <c r="H60" s="7" t="s">
        <v>158</v>
      </c>
      <c r="I60" s="7" t="s">
        <v>214</v>
      </c>
      <c r="J60" s="9" t="s">
        <v>22</v>
      </c>
      <c r="K60" s="9" t="s">
        <v>215</v>
      </c>
      <c r="L60" s="9"/>
      <c r="N60" s="4"/>
      <c r="O60">
        <f>IF(N60=5,3,IF(N60=4,3,IF(N60=3,2,IF(N60=2,1,0))))</f>
        <v>0</v>
      </c>
      <c r="P60" s="13">
        <v>3</v>
      </c>
      <c r="Q60" s="6">
        <f t="shared" si="0"/>
        <v>0</v>
      </c>
      <c r="R60" s="14" t="s">
        <v>25</v>
      </c>
      <c r="S60" s="4">
        <f>SUM(P2:P61)</f>
        <v>130</v>
      </c>
      <c r="T60" s="4">
        <v>200</v>
      </c>
      <c r="U60" s="4">
        <f t="shared" si="1"/>
        <v>4.6153846153846159</v>
      </c>
    </row>
    <row r="61" spans="1:21" x14ac:dyDescent="0.3">
      <c r="A61" t="s">
        <v>28</v>
      </c>
      <c r="B61" s="1" t="s">
        <v>37</v>
      </c>
      <c r="C61" t="s">
        <v>97</v>
      </c>
      <c r="D61" s="4"/>
      <c r="F61" s="3">
        <v>0</v>
      </c>
      <c r="G61" t="s">
        <v>20</v>
      </c>
      <c r="H61" s="7" t="s">
        <v>159</v>
      </c>
      <c r="I61" s="7" t="s">
        <v>214</v>
      </c>
      <c r="J61" s="9" t="s">
        <v>22</v>
      </c>
      <c r="K61" s="9" t="s">
        <v>215</v>
      </c>
      <c r="L61" s="9"/>
      <c r="N61" s="4"/>
      <c r="O61">
        <f>IF($N$60=5,3,IF(N61=1,3,0))</f>
        <v>0</v>
      </c>
      <c r="P61" s="13">
        <v>1</v>
      </c>
      <c r="Q61" s="6">
        <f t="shared" si="0"/>
        <v>0</v>
      </c>
      <c r="R61" s="14" t="s">
        <v>27</v>
      </c>
      <c r="S61" s="4">
        <f>SUM(P2:P61)</f>
        <v>130</v>
      </c>
      <c r="T61" s="4">
        <v>200</v>
      </c>
      <c r="U61" s="4">
        <f t="shared" si="1"/>
        <v>1.5384615384615385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Process Audit HSL UHSL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Prasoon Mani</cp:lastModifiedBy>
  <dcterms:created xsi:type="dcterms:W3CDTF">2024-02-29T05:36:15Z</dcterms:created>
  <dcterms:modified xsi:type="dcterms:W3CDTF">2024-08-28T07:27:47Z</dcterms:modified>
</cp:coreProperties>
</file>